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7.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8.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9.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0.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6B" lockStructure="1"/>
  <bookViews>
    <workbookView xWindow="480" yWindow="75" windowWidth="18195" windowHeight="11640" tabRatio="817"/>
  </bookViews>
  <sheets>
    <sheet name="Exhibit I Coverpage" sheetId="1" r:id="rId1"/>
    <sheet name="Section A" sheetId="2" r:id="rId2"/>
    <sheet name="Section B" sheetId="6" r:id="rId3"/>
    <sheet name="Section C" sheetId="7" r:id="rId4"/>
    <sheet name="Section D" sheetId="8" r:id="rId5"/>
    <sheet name="Section E" sheetId="9" r:id="rId6"/>
    <sheet name="Section F" sheetId="11" r:id="rId7"/>
    <sheet name="Section G" sheetId="10" r:id="rId8"/>
    <sheet name="Section H" sheetId="12" r:id="rId9"/>
    <sheet name="Section I" sheetId="22" r:id="rId10"/>
    <sheet name="Section G_Supplement" sheetId="18" r:id="rId11"/>
    <sheet name="Exhibit I Scores" sheetId="15" r:id="rId12"/>
    <sheet name="Exhibit I Exit Summary" sheetId="16" r:id="rId13"/>
    <sheet name="DropDown" sheetId="13" state="hidden" r:id="rId14"/>
    <sheet name="Exhibit_II" sheetId="17" r:id="rId15"/>
    <sheet name="CAP_Response_Form" sheetId="21" r:id="rId16"/>
    <sheet name="Checkbox_Scoring" sheetId="5" state="hidden" r:id="rId17"/>
    <sheet name="Data_Export" sheetId="20" state="hidden" r:id="rId18"/>
  </sheets>
  <externalReferences>
    <externalReference r:id="rId19"/>
    <externalReference r:id="rId20"/>
  </externalReferences>
  <definedNames>
    <definedName name="agency">DropDown!$C$9:$C$309</definedName>
    <definedName name="amount">DropDown!$A$9:$A$280</definedName>
    <definedName name="award">DropDown!$A$9:$A$290</definedName>
    <definedName name="FindingsConcerns">'[1]Drop Down Options'!$C$2:$C$70</definedName>
    <definedName name="fy17gname">DropDown!$C$9:$C$265</definedName>
    <definedName name="fy17gnum">DropDown!$B$9:$B$283</definedName>
    <definedName name="gamt">DropDown!$A$9:$A$288</definedName>
    <definedName name="gname">DropDown!$C$9:$C$307</definedName>
    <definedName name="gnum">DropDown!$B$9:$B$386</definedName>
    <definedName name="gnumber">DropDown!$B$9:$B$415</definedName>
    <definedName name="grantname">DropDown!$C$9:$C$313</definedName>
    <definedName name="grantnum">DropDown!$B$9:$B$375</definedName>
    <definedName name="ID">DropDown!$B$9:$B$391</definedName>
    <definedName name="Location">DropDown!$C$1:$C$2</definedName>
    <definedName name="OrgName">DropDown!$C$9:$C$285</definedName>
    <definedName name="_xlnm.Print_Area" localSheetId="0">'Exhibit I Coverpage'!$A$1:$I$66</definedName>
    <definedName name="_xlnm.Print_Area" localSheetId="12">'Exhibit I Exit Summary'!$A$1:$I$39</definedName>
    <definedName name="_xlnm.Print_Area" localSheetId="11">'Exhibit I Scores'!$A$1:$J$98</definedName>
    <definedName name="_xlnm.Print_Area" localSheetId="14">Exhibit_II!$A$1:$L$202</definedName>
    <definedName name="_xlnm.Print_Area" localSheetId="2">'Section B'!$A$1:$I$57</definedName>
    <definedName name="_xlnm.Print_Area" localSheetId="3">'Section C'!$A$1:$I$28</definedName>
    <definedName name="_xlnm.Print_Area" localSheetId="4">'Section D'!$A$1:$I$37</definedName>
    <definedName name="_xlnm.Print_Area" localSheetId="5">'Section E'!$A$1:$I$43</definedName>
    <definedName name="_xlnm.Print_Area" localSheetId="6">'Section F'!$A$1:$H$43</definedName>
    <definedName name="_xlnm.Print_Area" localSheetId="7">'Section G'!$A$1:$I$47</definedName>
    <definedName name="_xlnm.Print_Area" localSheetId="10">'Section G_Supplement'!$A$1:$N$183</definedName>
    <definedName name="_xlnm.Print_Area" localSheetId="8">'Section H'!$A$1:$H$19</definedName>
    <definedName name="_xlnm.Print_Titles" localSheetId="11">'Exhibit I Scores'!$8:$8</definedName>
    <definedName name="_xlnm.Print_Titles" localSheetId="1">'Section A'!$1:$8</definedName>
    <definedName name="_xlnm.Print_Titles" localSheetId="2">'Section B'!$1:$8</definedName>
    <definedName name="_xlnm.Print_Titles" localSheetId="3">'Section C'!$1:$8</definedName>
    <definedName name="_xlnm.Print_Titles" localSheetId="4">'Section D'!$1:$8</definedName>
    <definedName name="_xlnm.Print_Titles" localSheetId="5">'Section E'!$1:$8</definedName>
    <definedName name="_xlnm.Print_Titles" localSheetId="6">'Section F'!$1:$8</definedName>
    <definedName name="_xlnm.Print_Titles" localSheetId="7">'Section G'!$1:$8</definedName>
    <definedName name="_xlnm.Print_Titles" localSheetId="8">'Section H'!$1:$8</definedName>
    <definedName name="SecA">DropDown!#REF!</definedName>
    <definedName name="yesno">DropDown!$A$1:$A$2</definedName>
    <definedName name="yesnona">DropDown!$A$4:$A$6</definedName>
    <definedName name="yn">[2]DropDowns!$A$2:$A$4</definedName>
  </definedNames>
  <calcPr calcId="145621"/>
</workbook>
</file>

<file path=xl/calcChain.xml><?xml version="1.0" encoding="utf-8"?>
<calcChain xmlns="http://schemas.openxmlformats.org/spreadsheetml/2006/main">
  <c r="H14" i="15" l="1"/>
  <c r="F14" i="15"/>
  <c r="F28" i="15"/>
  <c r="F27" i="15"/>
  <c r="F35" i="15"/>
  <c r="F41" i="15"/>
  <c r="F53" i="15"/>
  <c r="F65" i="15"/>
  <c r="F78" i="15"/>
  <c r="F89" i="15"/>
  <c r="F82" i="15"/>
  <c r="H89" i="15"/>
  <c r="F79" i="15"/>
  <c r="F29" i="15"/>
  <c r="C77" i="5" l="1"/>
  <c r="C76" i="5"/>
  <c r="C75" i="5"/>
  <c r="C74" i="5"/>
  <c r="C73" i="5"/>
  <c r="C72" i="5"/>
  <c r="L76" i="18"/>
  <c r="K76" i="18"/>
  <c r="J76" i="18"/>
  <c r="I76" i="18"/>
  <c r="H76" i="18"/>
  <c r="G76" i="18"/>
  <c r="F76" i="18"/>
  <c r="E76" i="18"/>
  <c r="D76" i="18"/>
  <c r="C76" i="18"/>
  <c r="C159" i="18" l="1"/>
  <c r="C170" i="18"/>
  <c r="C151" i="18"/>
  <c r="C141" i="18"/>
  <c r="L18" i="18"/>
  <c r="K18" i="18"/>
  <c r="J18" i="18"/>
  <c r="I18" i="18"/>
  <c r="H18" i="18"/>
  <c r="G18" i="18"/>
  <c r="F18" i="18"/>
  <c r="E18" i="18"/>
  <c r="D18" i="18"/>
  <c r="C18" i="18"/>
  <c r="G77" i="5"/>
  <c r="H77" i="5" s="1"/>
  <c r="G76" i="5"/>
  <c r="H76" i="5" s="1"/>
  <c r="G75" i="5"/>
  <c r="H75" i="5" s="1"/>
  <c r="G74" i="5"/>
  <c r="H74" i="5" s="1"/>
  <c r="G73" i="5"/>
  <c r="H73" i="5" s="1"/>
  <c r="G72" i="5"/>
  <c r="H72" i="5" s="1"/>
  <c r="C24" i="18" l="1"/>
  <c r="C188" i="17"/>
  <c r="D93" i="21" s="1"/>
  <c r="BU2" i="20"/>
  <c r="F88" i="15"/>
  <c r="C183" i="17"/>
  <c r="D92" i="21" s="1"/>
  <c r="BT2" i="20"/>
  <c r="F87" i="15"/>
  <c r="C182" i="17"/>
  <c r="D91" i="21" s="1"/>
  <c r="F86" i="15"/>
  <c r="BS2" i="20"/>
  <c r="C181" i="17"/>
  <c r="D90" i="21" s="1"/>
  <c r="BR2" i="20"/>
  <c r="F85" i="15"/>
  <c r="C187" i="17"/>
  <c r="D89" i="21" s="1"/>
  <c r="F84" i="15"/>
  <c r="BQ2" i="20"/>
  <c r="C186" i="17"/>
  <c r="D88" i="21" s="1"/>
  <c r="F83" i="15"/>
  <c r="BP2" i="20"/>
  <c r="H1" i="22"/>
  <c r="G89" i="18" l="1"/>
  <c r="D89" i="18"/>
  <c r="E89" i="18"/>
  <c r="F89" i="18"/>
  <c r="H89" i="18"/>
  <c r="I89" i="18"/>
  <c r="J89" i="18"/>
  <c r="K89" i="18"/>
  <c r="L89" i="18"/>
  <c r="C89" i="18"/>
  <c r="D85" i="18"/>
  <c r="E85" i="18"/>
  <c r="F85" i="18"/>
  <c r="G85" i="18"/>
  <c r="H85" i="18"/>
  <c r="I85" i="18"/>
  <c r="J85" i="18"/>
  <c r="K85" i="18"/>
  <c r="L85" i="18"/>
  <c r="C85" i="18"/>
  <c r="C92" i="18" l="1"/>
  <c r="I1" i="21"/>
  <c r="G13" i="21"/>
  <c r="G12" i="21"/>
  <c r="G11" i="21"/>
  <c r="D13" i="17" l="1"/>
  <c r="G44" i="5" l="1"/>
  <c r="C112" i="18" l="1"/>
  <c r="L108" i="18"/>
  <c r="K108" i="18"/>
  <c r="J108" i="18"/>
  <c r="I108" i="18"/>
  <c r="H108" i="18"/>
  <c r="G108" i="18"/>
  <c r="F108" i="18"/>
  <c r="E108" i="18"/>
  <c r="D108" i="18"/>
  <c r="C108" i="18"/>
  <c r="C99" i="18"/>
  <c r="L95" i="18"/>
  <c r="K95" i="18"/>
  <c r="J95" i="18"/>
  <c r="I95" i="18"/>
  <c r="H95" i="18"/>
  <c r="G95" i="18"/>
  <c r="F95" i="18"/>
  <c r="E95" i="18"/>
  <c r="D95" i="18"/>
  <c r="C95" i="18"/>
  <c r="C82" i="18"/>
  <c r="L69" i="18"/>
  <c r="K69" i="18"/>
  <c r="J69" i="18"/>
  <c r="I69" i="18"/>
  <c r="H69" i="18"/>
  <c r="G69" i="18"/>
  <c r="F69" i="18"/>
  <c r="E69" i="18"/>
  <c r="D69" i="18"/>
  <c r="C69" i="18"/>
  <c r="C60" i="18"/>
  <c r="L53" i="18"/>
  <c r="K53" i="18"/>
  <c r="J53" i="18"/>
  <c r="I53" i="18"/>
  <c r="H53" i="18"/>
  <c r="G53" i="18"/>
  <c r="F53" i="18"/>
  <c r="E53" i="18"/>
  <c r="D53" i="18"/>
  <c r="C53" i="18"/>
  <c r="C44" i="18"/>
  <c r="L40" i="18"/>
  <c r="K40" i="18"/>
  <c r="J40" i="18"/>
  <c r="I40" i="18"/>
  <c r="H40" i="18"/>
  <c r="G40" i="18"/>
  <c r="F40" i="18"/>
  <c r="E40" i="18"/>
  <c r="D40" i="18"/>
  <c r="C40" i="18"/>
  <c r="C31" i="18"/>
  <c r="L27" i="18"/>
  <c r="K27" i="18"/>
  <c r="J27" i="18"/>
  <c r="I27" i="18"/>
  <c r="H27" i="18"/>
  <c r="G27" i="18"/>
  <c r="F27" i="18"/>
  <c r="E27" i="18"/>
  <c r="D27" i="18"/>
  <c r="C27" i="18"/>
  <c r="A1" i="20" l="1"/>
  <c r="G78" i="5"/>
  <c r="G68" i="5"/>
  <c r="G67" i="5"/>
  <c r="H67" i="5" s="1"/>
  <c r="BK2" i="20" s="1"/>
  <c r="G66" i="5"/>
  <c r="H66" i="5" s="1"/>
  <c r="BJ2" i="20" s="1"/>
  <c r="G65" i="5"/>
  <c r="H65" i="5" s="1"/>
  <c r="BI2" i="20" s="1"/>
  <c r="G64" i="5"/>
  <c r="H64" i="5" s="1"/>
  <c r="BH2" i="20" s="1"/>
  <c r="G63" i="5"/>
  <c r="H63" i="5" s="1"/>
  <c r="BG2" i="20" s="1"/>
  <c r="G62" i="5"/>
  <c r="H62" i="5" s="1"/>
  <c r="BF2" i="20" s="1"/>
  <c r="G61" i="5"/>
  <c r="H61" i="5" s="1"/>
  <c r="BE2" i="20" s="1"/>
  <c r="G60" i="5"/>
  <c r="H60" i="5" s="1"/>
  <c r="BD2" i="20" s="1"/>
  <c r="G59" i="5"/>
  <c r="H59" i="5" s="1"/>
  <c r="BC2" i="20" s="1"/>
  <c r="G58" i="5"/>
  <c r="H58" i="5" s="1"/>
  <c r="BB2" i="20" s="1"/>
  <c r="G57" i="5"/>
  <c r="H57" i="5" s="1"/>
  <c r="BA2" i="20" s="1"/>
  <c r="G56" i="5"/>
  <c r="H56" i="5" s="1"/>
  <c r="AZ2" i="20" s="1"/>
  <c r="G55" i="5"/>
  <c r="H55" i="5" s="1"/>
  <c r="AY2" i="20" s="1"/>
  <c r="G54" i="5"/>
  <c r="H54" i="5" s="1"/>
  <c r="AX2" i="20" s="1"/>
  <c r="G53" i="5"/>
  <c r="H53" i="5" s="1"/>
  <c r="AW2" i="20" s="1"/>
  <c r="G52" i="5"/>
  <c r="H52" i="5" s="1"/>
  <c r="AV2" i="20" s="1"/>
  <c r="G51" i="5"/>
  <c r="H51" i="5" s="1"/>
  <c r="AU2" i="20" s="1"/>
  <c r="G50" i="5"/>
  <c r="H50" i="5" s="1"/>
  <c r="AT2" i="20" s="1"/>
  <c r="G49" i="5"/>
  <c r="H49" i="5" s="1"/>
  <c r="AS2" i="20" s="1"/>
  <c r="G48" i="5"/>
  <c r="H48" i="5" s="1"/>
  <c r="AR2" i="20" s="1"/>
  <c r="G47" i="5"/>
  <c r="H47" i="5" s="1"/>
  <c r="AQ2" i="20" s="1"/>
  <c r="G46" i="5"/>
  <c r="H46" i="5" s="1"/>
  <c r="AP2" i="20" s="1"/>
  <c r="G45" i="5"/>
  <c r="H45" i="5" s="1"/>
  <c r="AO2" i="20" s="1"/>
  <c r="H44" i="5"/>
  <c r="AN2" i="20" s="1"/>
  <c r="G43" i="5"/>
  <c r="H43" i="5" s="1"/>
  <c r="AM2" i="20" s="1"/>
  <c r="G42" i="5"/>
  <c r="H42" i="5" s="1"/>
  <c r="AL2" i="20" s="1"/>
  <c r="G41" i="5"/>
  <c r="H41" i="5" s="1"/>
  <c r="AK2" i="20" s="1"/>
  <c r="G40" i="5"/>
  <c r="H40" i="5" s="1"/>
  <c r="AJ2" i="20" s="1"/>
  <c r="G39" i="5"/>
  <c r="H39" i="5" s="1"/>
  <c r="AI2" i="20" s="1"/>
  <c r="G38" i="5"/>
  <c r="H38" i="5" s="1"/>
  <c r="AH2" i="20" s="1"/>
  <c r="G37" i="5"/>
  <c r="H37" i="5" s="1"/>
  <c r="AG2" i="20" s="1"/>
  <c r="G36" i="5"/>
  <c r="H36" i="5" s="1"/>
  <c r="AF2" i="20" s="1"/>
  <c r="G35" i="5"/>
  <c r="H35" i="5" s="1"/>
  <c r="AE2" i="20" s="1"/>
  <c r="G34" i="5"/>
  <c r="H34" i="5" s="1"/>
  <c r="AD2" i="20" s="1"/>
  <c r="G33" i="5"/>
  <c r="H33" i="5" s="1"/>
  <c r="AC2" i="20" s="1"/>
  <c r="G32" i="5"/>
  <c r="H32" i="5" s="1"/>
  <c r="AB2" i="20" s="1"/>
  <c r="G31" i="5"/>
  <c r="H31" i="5" s="1"/>
  <c r="AA2" i="20" s="1"/>
  <c r="G30" i="5"/>
  <c r="H30" i="5" s="1"/>
  <c r="Z2" i="20" s="1"/>
  <c r="G23" i="5"/>
  <c r="H23" i="5" s="1"/>
  <c r="S2" i="20" s="1"/>
  <c r="G22" i="5"/>
  <c r="H22" i="5" s="1"/>
  <c r="R2" i="20" s="1"/>
  <c r="G21" i="5"/>
  <c r="H21" i="5" s="1"/>
  <c r="Q2" i="20" s="1"/>
  <c r="G20" i="5"/>
  <c r="H20" i="5" s="1"/>
  <c r="P2" i="20" s="1"/>
  <c r="G19" i="5"/>
  <c r="H19" i="5" s="1"/>
  <c r="O2" i="20" s="1"/>
  <c r="G18" i="5"/>
  <c r="H18" i="5" s="1"/>
  <c r="N2" i="20" s="1"/>
  <c r="G17" i="5"/>
  <c r="H17" i="5" s="1"/>
  <c r="M2" i="20" s="1"/>
  <c r="G16" i="5"/>
  <c r="H16" i="5" s="1"/>
  <c r="L2" i="20" s="1"/>
  <c r="G15" i="5"/>
  <c r="H15" i="5" s="1"/>
  <c r="K2" i="20" s="1"/>
  <c r="G14" i="5"/>
  <c r="H14" i="5" s="1"/>
  <c r="J2" i="20" s="1"/>
  <c r="G13" i="5"/>
  <c r="H13" i="5" s="1"/>
  <c r="I2" i="20" s="1"/>
  <c r="G12" i="5"/>
  <c r="H12" i="5" s="1"/>
  <c r="H2" i="20" s="1"/>
  <c r="G11" i="5"/>
  <c r="H11" i="5" s="1"/>
  <c r="G2" i="20" s="1"/>
  <c r="G10" i="5"/>
  <c r="H10" i="5" s="1"/>
  <c r="F2" i="20" s="1"/>
  <c r="G9" i="5"/>
  <c r="H9" i="5" s="1"/>
  <c r="E2" i="20" s="1"/>
  <c r="G8" i="5"/>
  <c r="H8" i="5" s="1"/>
  <c r="D2" i="20" s="1"/>
  <c r="G7" i="5"/>
  <c r="H7" i="5" s="1"/>
  <c r="C2" i="20" s="1"/>
  <c r="G6" i="5"/>
  <c r="H6" i="5" s="1"/>
  <c r="B2" i="20" s="1"/>
  <c r="H68" i="5" l="1"/>
  <c r="BL2" i="20" s="1"/>
  <c r="G81" i="5"/>
  <c r="G83" i="5"/>
  <c r="G82" i="5"/>
  <c r="G80" i="5"/>
  <c r="BV2" i="20"/>
  <c r="C84" i="5"/>
  <c r="CB1" i="20" s="1"/>
  <c r="C78" i="5"/>
  <c r="BV1" i="20" s="1"/>
  <c r="C150" i="17" l="1"/>
  <c r="D85" i="21" s="1"/>
  <c r="H10" i="12"/>
  <c r="C16" i="5"/>
  <c r="L1" i="20" s="1"/>
  <c r="C116" i="17"/>
  <c r="D57" i="21" s="1"/>
  <c r="C115" i="17"/>
  <c r="D56" i="21" s="1"/>
  <c r="C61" i="17" l="1"/>
  <c r="D34" i="21" s="1"/>
  <c r="F20" i="15"/>
  <c r="F77" i="15"/>
  <c r="F47" i="15"/>
  <c r="F46" i="15"/>
  <c r="C3" i="5"/>
  <c r="A2" i="20" s="1"/>
  <c r="C7" i="5"/>
  <c r="C1" i="20" s="1"/>
  <c r="C8" i="5"/>
  <c r="D1" i="20" s="1"/>
  <c r="C9" i="5"/>
  <c r="E1" i="20" s="1"/>
  <c r="C10" i="5"/>
  <c r="F1" i="20" s="1"/>
  <c r="C11" i="5"/>
  <c r="G1" i="20" s="1"/>
  <c r="C12" i="5"/>
  <c r="H1" i="20" s="1"/>
  <c r="C13" i="5"/>
  <c r="I1" i="20" s="1"/>
  <c r="C14" i="5"/>
  <c r="J1" i="20" s="1"/>
  <c r="C15" i="5"/>
  <c r="K1" i="20" s="1"/>
  <c r="C17" i="5"/>
  <c r="M1" i="20" s="1"/>
  <c r="C18" i="5"/>
  <c r="N1" i="20" s="1"/>
  <c r="C19" i="5"/>
  <c r="O1" i="20" s="1"/>
  <c r="C20" i="5"/>
  <c r="P1" i="20" s="1"/>
  <c r="C21" i="5"/>
  <c r="Q1" i="20" s="1"/>
  <c r="C22" i="5"/>
  <c r="R1" i="20" s="1"/>
  <c r="C23" i="5"/>
  <c r="S1" i="20" s="1"/>
  <c r="C24" i="5"/>
  <c r="T1" i="20" s="1"/>
  <c r="C25" i="5"/>
  <c r="U1" i="20" s="1"/>
  <c r="C26" i="5"/>
  <c r="V1" i="20" s="1"/>
  <c r="C27" i="5"/>
  <c r="W1" i="20" s="1"/>
  <c r="C28" i="5"/>
  <c r="X1" i="20" s="1"/>
  <c r="C29" i="5"/>
  <c r="Y1" i="20" s="1"/>
  <c r="C30" i="5"/>
  <c r="Z1" i="20" s="1"/>
  <c r="C31" i="5"/>
  <c r="AA1" i="20" s="1"/>
  <c r="C32" i="5"/>
  <c r="AB1" i="20" s="1"/>
  <c r="C33" i="5"/>
  <c r="AC1" i="20" s="1"/>
  <c r="C34" i="5"/>
  <c r="AD1" i="20" s="1"/>
  <c r="C35" i="5"/>
  <c r="AE1" i="20" s="1"/>
  <c r="C36" i="5"/>
  <c r="AF1" i="20" s="1"/>
  <c r="C37" i="5"/>
  <c r="AG1" i="20" s="1"/>
  <c r="C38" i="5"/>
  <c r="AH1" i="20" s="1"/>
  <c r="C39" i="5"/>
  <c r="AI1" i="20" s="1"/>
  <c r="C40" i="5"/>
  <c r="AJ1" i="20" s="1"/>
  <c r="C41" i="5"/>
  <c r="AK1" i="20" s="1"/>
  <c r="C42" i="5"/>
  <c r="AL1" i="20" s="1"/>
  <c r="C43" i="5"/>
  <c r="AM1" i="20" s="1"/>
  <c r="C44" i="5"/>
  <c r="AN1" i="20" s="1"/>
  <c r="C45" i="5"/>
  <c r="AO1" i="20" s="1"/>
  <c r="C46" i="5"/>
  <c r="AP1" i="20" s="1"/>
  <c r="C47" i="5"/>
  <c r="AQ1" i="20" s="1"/>
  <c r="C48" i="5"/>
  <c r="AR1" i="20" s="1"/>
  <c r="C49" i="5"/>
  <c r="AS1" i="20" s="1"/>
  <c r="C50" i="5"/>
  <c r="AT1" i="20" s="1"/>
  <c r="C51" i="5"/>
  <c r="AU1" i="20" s="1"/>
  <c r="C52" i="5"/>
  <c r="AV1" i="20" s="1"/>
  <c r="C53" i="5"/>
  <c r="AW1" i="20" s="1"/>
  <c r="C54" i="5"/>
  <c r="AX1" i="20" s="1"/>
  <c r="C55" i="5"/>
  <c r="AY1" i="20" s="1"/>
  <c r="C56" i="5"/>
  <c r="AZ1" i="20" s="1"/>
  <c r="C57" i="5"/>
  <c r="BA1" i="20" s="1"/>
  <c r="C58" i="5"/>
  <c r="BB1" i="20" s="1"/>
  <c r="C59" i="5"/>
  <c r="BC1" i="20" s="1"/>
  <c r="C60" i="5"/>
  <c r="BD1" i="20" s="1"/>
  <c r="C61" i="5"/>
  <c r="BE1" i="20" s="1"/>
  <c r="C62" i="5"/>
  <c r="BF1" i="20" s="1"/>
  <c r="C63" i="5"/>
  <c r="BG1" i="20" s="1"/>
  <c r="C64" i="5"/>
  <c r="BH1" i="20" s="1"/>
  <c r="C65" i="5"/>
  <c r="BI1" i="20" s="1"/>
  <c r="C66" i="5"/>
  <c r="BJ1" i="20" s="1"/>
  <c r="C67" i="5"/>
  <c r="BK1" i="20" s="1"/>
  <c r="C68" i="5"/>
  <c r="BL1" i="20" s="1"/>
  <c r="C69" i="5"/>
  <c r="BM1" i="20" s="1"/>
  <c r="C70" i="5"/>
  <c r="BN1" i="20" s="1"/>
  <c r="C71" i="5"/>
  <c r="BO1" i="20" s="1"/>
  <c r="C79" i="5"/>
  <c r="BW1" i="20" s="1"/>
  <c r="C80" i="5"/>
  <c r="BX1" i="20" s="1"/>
  <c r="C81" i="5"/>
  <c r="BY1" i="20" s="1"/>
  <c r="C82" i="5"/>
  <c r="BZ1" i="20" s="1"/>
  <c r="C83" i="5"/>
  <c r="CA1" i="20" s="1"/>
  <c r="C6" i="5"/>
  <c r="B1" i="20" s="1"/>
  <c r="G69" i="5"/>
  <c r="G71" i="5" s="1"/>
  <c r="D31" i="18"/>
  <c r="G70" i="5" l="1"/>
  <c r="H70" i="5" s="1"/>
  <c r="BN2" i="20" s="1"/>
  <c r="BM2" i="20"/>
  <c r="H71" i="5"/>
  <c r="BO2" i="20" s="1"/>
  <c r="H1" i="18"/>
  <c r="H1" i="1"/>
  <c r="H1" i="17"/>
  <c r="C153" i="17" l="1"/>
  <c r="D74" i="21" s="1"/>
  <c r="F66" i="15"/>
  <c r="C129" i="17"/>
  <c r="D73" i="21" s="1"/>
  <c r="F64" i="15"/>
  <c r="C128" i="17"/>
  <c r="D72" i="21" s="1"/>
  <c r="F63" i="15"/>
  <c r="C90" i="17"/>
  <c r="D47" i="21" s="1"/>
  <c r="F36" i="15"/>
  <c r="C39" i="17"/>
  <c r="D24" i="21" s="1"/>
  <c r="F9" i="15"/>
  <c r="L112" i="18"/>
  <c r="K112" i="18"/>
  <c r="J112" i="18"/>
  <c r="I112" i="18"/>
  <c r="H112" i="18"/>
  <c r="G112" i="18"/>
  <c r="F112" i="18"/>
  <c r="E112" i="18"/>
  <c r="D112" i="18"/>
  <c r="L99" i="18"/>
  <c r="K99" i="18"/>
  <c r="J99" i="18"/>
  <c r="I99" i="18"/>
  <c r="H99" i="18"/>
  <c r="G99" i="18"/>
  <c r="F99" i="18"/>
  <c r="E99" i="18"/>
  <c r="D99" i="18"/>
  <c r="L60" i="18"/>
  <c r="K60" i="18"/>
  <c r="J60" i="18"/>
  <c r="I60" i="18"/>
  <c r="H60" i="18"/>
  <c r="G60" i="18"/>
  <c r="F60" i="18"/>
  <c r="E60" i="18"/>
  <c r="D60" i="18"/>
  <c r="L44" i="18"/>
  <c r="K44" i="18"/>
  <c r="J44" i="18"/>
  <c r="I44" i="18"/>
  <c r="H44" i="18"/>
  <c r="G44" i="18"/>
  <c r="F44" i="18"/>
  <c r="E44" i="18"/>
  <c r="D44" i="18"/>
  <c r="L31" i="18"/>
  <c r="K31" i="18"/>
  <c r="J31" i="18"/>
  <c r="I31" i="18"/>
  <c r="H31" i="18"/>
  <c r="G31" i="18"/>
  <c r="F31" i="18"/>
  <c r="E31" i="18"/>
  <c r="C50" i="18" l="1"/>
  <c r="C66" i="18"/>
  <c r="C118" i="18"/>
  <c r="C105" i="18"/>
  <c r="C37" i="18"/>
  <c r="E196" i="17"/>
  <c r="G95" i="21" s="1"/>
  <c r="H80" i="5"/>
  <c r="E197" i="17"/>
  <c r="G96" i="21" s="1"/>
  <c r="H81" i="5"/>
  <c r="BY2" i="20" s="1"/>
  <c r="E198" i="17"/>
  <c r="G97" i="21" s="1"/>
  <c r="H82" i="5"/>
  <c r="BZ2" i="20" s="1"/>
  <c r="F81" i="15"/>
  <c r="H82" i="15" s="1"/>
  <c r="C172" i="17"/>
  <c r="D87" i="21" s="1"/>
  <c r="F80" i="15"/>
  <c r="C171" i="17"/>
  <c r="D86" i="21" s="1"/>
  <c r="B18" i="17"/>
  <c r="B22" i="17"/>
  <c r="B27" i="17"/>
  <c r="H1" i="16"/>
  <c r="I1" i="15"/>
  <c r="H1" i="12"/>
  <c r="H1" i="10"/>
  <c r="H1" i="11"/>
  <c r="C120" i="18" l="1"/>
  <c r="BX2" i="20"/>
  <c r="F94" i="15"/>
  <c r="F95" i="15"/>
  <c r="F96" i="15"/>
  <c r="E199" i="17"/>
  <c r="G98" i="21" s="1"/>
  <c r="H83" i="5"/>
  <c r="CA2" i="20" s="1"/>
  <c r="H1" i="9"/>
  <c r="H1" i="8"/>
  <c r="H1" i="7"/>
  <c r="G24" i="5"/>
  <c r="H1" i="6"/>
  <c r="H1" i="2"/>
  <c r="C172" i="18" l="1"/>
  <c r="G84" i="5" s="1"/>
  <c r="H84" i="5" s="1"/>
  <c r="CB2" i="20" s="1"/>
  <c r="G79" i="5"/>
  <c r="H79" i="5" s="1"/>
  <c r="F93" i="15" s="1"/>
  <c r="F97" i="15"/>
  <c r="G26" i="5"/>
  <c r="H26" i="5" s="1"/>
  <c r="G28" i="5"/>
  <c r="H28" i="5" s="1"/>
  <c r="X2" i="20" s="1"/>
  <c r="G29" i="5"/>
  <c r="H29" i="5" s="1"/>
  <c r="Y2" i="20" s="1"/>
  <c r="G25" i="5"/>
  <c r="H25" i="5" s="1"/>
  <c r="U2" i="20" s="1"/>
  <c r="T2" i="20"/>
  <c r="G27" i="5"/>
  <c r="H27" i="5" s="1"/>
  <c r="W2" i="20" s="1"/>
  <c r="C149" i="17"/>
  <c r="D84" i="21" s="1"/>
  <c r="F76" i="15"/>
  <c r="C160" i="17"/>
  <c r="D83" i="21" s="1"/>
  <c r="F75" i="15"/>
  <c r="C148" i="17"/>
  <c r="D82" i="21" s="1"/>
  <c r="F74" i="15"/>
  <c r="C159" i="17"/>
  <c r="D81" i="21" s="1"/>
  <c r="F73" i="15"/>
  <c r="C158" i="17"/>
  <c r="D80" i="21" s="1"/>
  <c r="F72" i="15"/>
  <c r="C157" i="17"/>
  <c r="D79" i="21" s="1"/>
  <c r="F71" i="15"/>
  <c r="C156" i="17"/>
  <c r="D78" i="21" s="1"/>
  <c r="F70" i="15"/>
  <c r="C155" i="17"/>
  <c r="D77" i="21" s="1"/>
  <c r="F69" i="15"/>
  <c r="C154" i="17"/>
  <c r="D76" i="21" s="1"/>
  <c r="F68" i="15"/>
  <c r="C147" i="17"/>
  <c r="D75" i="21" s="1"/>
  <c r="F67" i="15"/>
  <c r="C138" i="17"/>
  <c r="D71" i="21" s="1"/>
  <c r="F62" i="15"/>
  <c r="C137" i="17"/>
  <c r="D70" i="21" s="1"/>
  <c r="F61" i="15"/>
  <c r="C136" i="17"/>
  <c r="D69" i="21" s="1"/>
  <c r="F60" i="15"/>
  <c r="C135" i="17"/>
  <c r="D68" i="21" s="1"/>
  <c r="F59" i="15"/>
  <c r="C134" i="17"/>
  <c r="D67" i="21" s="1"/>
  <c r="F58" i="15"/>
  <c r="C127" i="17"/>
  <c r="D66" i="21" s="1"/>
  <c r="F57" i="15"/>
  <c r="C126" i="17"/>
  <c r="D65" i="21" s="1"/>
  <c r="F56" i="15"/>
  <c r="C133" i="17"/>
  <c r="D64" i="21" s="1"/>
  <c r="F55" i="15"/>
  <c r="C132" i="17"/>
  <c r="D63" i="21" s="1"/>
  <c r="F54" i="15"/>
  <c r="C10" i="17"/>
  <c r="I9" i="17"/>
  <c r="C11" i="17"/>
  <c r="C9" i="17"/>
  <c r="H78" i="15" l="1"/>
  <c r="H65" i="15"/>
  <c r="V2" i="20"/>
  <c r="C79" i="17"/>
  <c r="D43" i="21" s="1"/>
  <c r="BW2" i="20"/>
  <c r="E195" i="17"/>
  <c r="G94" i="21" s="1"/>
  <c r="C75" i="17"/>
  <c r="D44" i="21" s="1"/>
  <c r="C80" i="17"/>
  <c r="D45" i="21" s="1"/>
  <c r="C78" i="17"/>
  <c r="D42" i="21" s="1"/>
  <c r="C81" i="17"/>
  <c r="D46" i="21" s="1"/>
  <c r="C117" i="17"/>
  <c r="D62" i="21" s="1"/>
  <c r="F52" i="15"/>
  <c r="C109" i="17"/>
  <c r="D61" i="21" s="1"/>
  <c r="F51" i="15"/>
  <c r="C108" i="17"/>
  <c r="D60" i="21" s="1"/>
  <c r="F50" i="15"/>
  <c r="C107" i="17"/>
  <c r="D59" i="21" s="1"/>
  <c r="F49" i="15"/>
  <c r="C106" i="17"/>
  <c r="D58" i="21" s="1"/>
  <c r="F48" i="15"/>
  <c r="C114" i="17"/>
  <c r="D55" i="21" s="1"/>
  <c r="F45" i="15"/>
  <c r="C105" i="17"/>
  <c r="D54" i="21" s="1"/>
  <c r="F44" i="15"/>
  <c r="C113" i="17"/>
  <c r="D53" i="21" s="1"/>
  <c r="F43" i="15"/>
  <c r="C112" i="17"/>
  <c r="D52" i="21" s="1"/>
  <c r="F42" i="15"/>
  <c r="C96" i="17"/>
  <c r="D51" i="21" s="1"/>
  <c r="F40" i="15"/>
  <c r="C95" i="17"/>
  <c r="D50" i="21" s="1"/>
  <c r="F39" i="15"/>
  <c r="C94" i="17"/>
  <c r="D49" i="21" s="1"/>
  <c r="F38" i="15"/>
  <c r="C93" i="17"/>
  <c r="D48" i="21" s="1"/>
  <c r="F37" i="15"/>
  <c r="C66" i="17"/>
  <c r="D41" i="21" s="1"/>
  <c r="C54" i="17"/>
  <c r="D40" i="21" s="1"/>
  <c r="F26" i="15"/>
  <c r="C65" i="17"/>
  <c r="D39" i="21" s="1"/>
  <c r="F25" i="15"/>
  <c r="C64" i="17"/>
  <c r="D38" i="21" s="1"/>
  <c r="F24" i="15"/>
  <c r="C63" i="17"/>
  <c r="D37" i="21" s="1"/>
  <c r="F23" i="15"/>
  <c r="C53" i="17"/>
  <c r="D36" i="21" s="1"/>
  <c r="F22" i="15"/>
  <c r="C62" i="17"/>
  <c r="D35" i="21" s="1"/>
  <c r="F21" i="15"/>
  <c r="C52" i="17"/>
  <c r="D33" i="21" s="1"/>
  <c r="F19" i="15"/>
  <c r="C60" i="17"/>
  <c r="D32" i="21" s="1"/>
  <c r="F18" i="15"/>
  <c r="C59" i="17"/>
  <c r="D31" i="21" s="1"/>
  <c r="F17" i="15"/>
  <c r="C58" i="17"/>
  <c r="D30" i="21" s="1"/>
  <c r="F16" i="15"/>
  <c r="C57" i="17"/>
  <c r="D29" i="21" s="1"/>
  <c r="F15" i="15"/>
  <c r="C43" i="17"/>
  <c r="D28" i="21" s="1"/>
  <c r="F13" i="15"/>
  <c r="C42" i="17"/>
  <c r="D27" i="21" s="1"/>
  <c r="F12" i="15"/>
  <c r="C41" i="17"/>
  <c r="D26" i="21" s="1"/>
  <c r="F11" i="15"/>
  <c r="C40" i="17"/>
  <c r="D25" i="21" s="1"/>
  <c r="F10" i="15"/>
  <c r="F30" i="15"/>
  <c r="F33" i="15"/>
  <c r="F31" i="15"/>
  <c r="F34" i="15"/>
  <c r="H10" i="7"/>
  <c r="H28" i="15" l="1"/>
  <c r="H41" i="15"/>
  <c r="H53" i="15"/>
  <c r="F32" i="15"/>
  <c r="H35" i="15" l="1"/>
</calcChain>
</file>

<file path=xl/sharedStrings.xml><?xml version="1.0" encoding="utf-8"?>
<sst xmlns="http://schemas.openxmlformats.org/spreadsheetml/2006/main" count="1640" uniqueCount="1118">
  <si>
    <t>Supportive Services for Veteran Families (SSVF)</t>
  </si>
  <si>
    <t>Uniform Monitoring Package (UMP)</t>
  </si>
  <si>
    <t>Grantee Name:</t>
  </si>
  <si>
    <t>Award Amount:</t>
  </si>
  <si>
    <t>Grantee Staff Consulted:</t>
  </si>
  <si>
    <t>Name(s) of Reviewer(s):</t>
  </si>
  <si>
    <t>Date of Review:</t>
  </si>
  <si>
    <t>Program Number:</t>
  </si>
  <si>
    <t>PROGRAM NUMBER:</t>
  </si>
  <si>
    <t>This section is designed to ensure that activities are being carried out in a timely manner and that the number of participants served is consistent with the approved application.</t>
  </si>
  <si>
    <t>Item</t>
  </si>
  <si>
    <t>Description</t>
  </si>
  <si>
    <t>Score</t>
  </si>
  <si>
    <t>Item Number</t>
  </si>
  <si>
    <t>Overall Remarks:</t>
  </si>
  <si>
    <t>B.   Overall Management Systems/Structure</t>
  </si>
  <si>
    <t>A.  Program Progress</t>
  </si>
  <si>
    <t>This section is designed to assess grantee’s overall managements system and structure in relation to ensure compliance with program requirements and achievement of program goals.</t>
  </si>
  <si>
    <r>
      <rPr>
        <b/>
        <sz val="12"/>
        <color theme="1"/>
        <rFont val="Calibri"/>
        <family val="2"/>
        <scheme val="minor"/>
      </rPr>
      <t>NOTES</t>
    </r>
    <r>
      <rPr>
        <sz val="12"/>
        <color theme="1"/>
        <rFont val="Calibri"/>
        <family val="2"/>
        <scheme val="minor"/>
      </rPr>
      <t>:</t>
    </r>
  </si>
  <si>
    <t>Checkbox Scoring</t>
  </si>
  <si>
    <t>Section</t>
  </si>
  <si>
    <t>A</t>
  </si>
  <si>
    <t>B</t>
  </si>
  <si>
    <t>C.   Subcontractor Management (if applicable)</t>
  </si>
  <si>
    <t>This section is designed to assess the grantee’s management of any subcontractors to ensure compliance with program requirements and achievement of program goals.</t>
  </si>
  <si>
    <t>C</t>
  </si>
  <si>
    <t>D.  Outreach and Targeting</t>
  </si>
  <si>
    <t>This section is designed to assess outreach services as described in 38 CFR 62.30. Grantees must a) provide outreach services and use their best efforts to ensure that hard-to-reach very low-income veteran families occupying permanent housing are found, engaged and provided supportive services and b) outreach services must include active liaison with local VA facilities, State, local, tribal (if any), and private agencies and organizations providing supportive services to very low-income veteran families in the area or community served by the grantee.</t>
  </si>
  <si>
    <t>D</t>
  </si>
  <si>
    <t>E.   Participant Eligibility</t>
  </si>
  <si>
    <t>This section is designed to assess whether participant eligibility has been adequately documented in terms of each participant’s income and housing status upon program entry.</t>
  </si>
  <si>
    <t>E</t>
  </si>
  <si>
    <t>Notes:</t>
  </si>
  <si>
    <t>F</t>
  </si>
  <si>
    <t>G</t>
  </si>
  <si>
    <t>G.   Financial Management and Cost Allowability</t>
  </si>
  <si>
    <t>This section is designed to review the grantee’s financial management system and eligibility of grant expenditures. This section is designed to review the SSVF grantee's allocation of cost to verify that its procedures comply with OMB Circular A87, OMB Circular A122, 24 CFR Part 84 and24 CFR 85.22, made applicable to the SSVF program per 38 CFR 62.</t>
  </si>
  <si>
    <t>H</t>
  </si>
  <si>
    <t>Yes</t>
  </si>
  <si>
    <t>No</t>
  </si>
  <si>
    <t>N/A</t>
  </si>
  <si>
    <t xml:space="preserve">H.   Vehicle Usage (if applicable) </t>
  </si>
  <si>
    <t>This section is designed to review the grantee’s use of vehicles funded with SSVF Grant fund in accordance with the grant agreement</t>
  </si>
  <si>
    <t>1a</t>
  </si>
  <si>
    <t>Does the grantee have subcontractors as part of the SSVF Program?</t>
  </si>
  <si>
    <t>F.   Supportive Services and Case Management</t>
  </si>
  <si>
    <t>This section is designed to assess the grantee’s performance in conducting on-going participant needs assessments and in providing the supportive services identified in the approved application.</t>
  </si>
  <si>
    <t>2. Names and Titles of Grantee Staff in Attendance:</t>
  </si>
  <si>
    <t>3. Discussion (Highlights, including areas of disagreement, if any):</t>
  </si>
  <si>
    <t>Exhibit 1:  Exit Summary</t>
  </si>
  <si>
    <t xml:space="preserve">1. Names and Titles of Reviewer(s) Participating in Exit Conference: </t>
  </si>
  <si>
    <t>Date/Time of Exit Conference:</t>
  </si>
  <si>
    <t>On-Site or Remote:</t>
  </si>
  <si>
    <t>Exhibit II:  Grantee Monitoring Summary Report</t>
  </si>
  <si>
    <t>Findings:</t>
  </si>
  <si>
    <t>Concerns:</t>
  </si>
  <si>
    <t>Recommendations:</t>
  </si>
  <si>
    <t>On Site</t>
  </si>
  <si>
    <t>Remote</t>
  </si>
  <si>
    <t>RESULT</t>
  </si>
  <si>
    <t>4b</t>
  </si>
  <si>
    <t>4a</t>
  </si>
  <si>
    <t>YSCORE</t>
  </si>
  <si>
    <t>NSCORE</t>
  </si>
  <si>
    <r>
      <t>Is the drawdown rate within 10% or less of the projected point in time expenditures for the project’s grant term and approved budget?</t>
    </r>
    <r>
      <rPr>
        <sz val="10"/>
        <color theme="1"/>
        <rFont val="Calibri"/>
        <family val="2"/>
        <scheme val="minor"/>
      </rPr>
      <t xml:space="preserve">  (Source: HHS Report and Quarterly Report)</t>
    </r>
  </si>
  <si>
    <r>
      <t>Is staffing level proportionate with participants served?</t>
    </r>
    <r>
      <rPr>
        <sz val="10"/>
        <color theme="1"/>
        <rFont val="Calibri"/>
        <family val="2"/>
        <scheme val="minor"/>
      </rPr>
      <t xml:space="preserve"> (Source: Grantee Application staffing plan or budget template and Interview)</t>
    </r>
  </si>
  <si>
    <t>YSCORE2</t>
  </si>
  <si>
    <r>
      <rPr>
        <u/>
        <sz val="12"/>
        <color theme="1"/>
        <rFont val="Calibri"/>
        <family val="2"/>
        <scheme val="minor"/>
      </rPr>
      <t>For grantees without a waiver</t>
    </r>
    <r>
      <rPr>
        <sz val="12"/>
        <color theme="1"/>
        <rFont val="Calibri"/>
        <family val="2"/>
        <scheme val="minor"/>
      </rPr>
      <t>, has at least 60% of Temporary Financial Assistance been spent on Rapid Re-Housing households?</t>
    </r>
  </si>
  <si>
    <r>
      <t xml:space="preserve">Does the grantee have written policies and procedures that describe how screening will be conducted?  </t>
    </r>
    <r>
      <rPr>
        <sz val="10"/>
        <color theme="1"/>
        <rFont val="Calibri"/>
        <family val="2"/>
        <scheme val="minor"/>
      </rPr>
      <t>(Source:  grantee policy and procedures manual, grantee program handbooks, grantee program brochures, staff interview)</t>
    </r>
  </si>
  <si>
    <r>
      <t xml:space="preserve">Does the grantee have written policies and procedures that describe how program eligibility will be determined?  </t>
    </r>
    <r>
      <rPr>
        <sz val="10"/>
        <color theme="1"/>
        <rFont val="Calibri"/>
        <family val="2"/>
        <scheme val="minor"/>
      </rPr>
      <t>(Source:  grantee policy and procedures manual, grantee program handbooks, grantee program brochures, staff interview)</t>
    </r>
  </si>
  <si>
    <r>
      <t xml:space="preserve">Does the grantee have written policies and procedures that describe ineligibility criteria?  </t>
    </r>
    <r>
      <rPr>
        <sz val="10"/>
        <color theme="1"/>
        <rFont val="Calibri"/>
        <family val="2"/>
        <scheme val="minor"/>
      </rPr>
      <t>(Source:  grantee policy and procedures manual, grantee program handbooks, grantee program brochures, staff interview)</t>
    </r>
  </si>
  <si>
    <r>
      <t xml:space="preserve">Does the grantee have procedures for providing and documenting supervision of personnel delivering services to participants?  </t>
    </r>
    <r>
      <rPr>
        <sz val="10"/>
        <color theme="1"/>
        <rFont val="Calibri"/>
        <family val="2"/>
        <scheme val="minor"/>
      </rPr>
      <t>(Source:  documentation of meetings or team meetings, records of competency based trainings, interview, grantee policies and procedures</t>
    </r>
  </si>
  <si>
    <r>
      <t>Does the grantee have a system or method for amending subcontractor agreements?</t>
    </r>
    <r>
      <rPr>
        <sz val="9"/>
        <color theme="1"/>
        <rFont val="Calibri"/>
        <family val="2"/>
        <scheme val="minor"/>
      </rPr>
      <t xml:space="preserve">  (Source: grantee program files, interview, subcontractor agreement)</t>
    </r>
  </si>
  <si>
    <r>
      <t xml:space="preserve">Does the grantee have documentation showing where outreach is conducted and the frequency of outreach activities? </t>
    </r>
    <r>
      <rPr>
        <sz val="9"/>
        <color theme="1"/>
        <rFont val="Calibri"/>
        <family val="2"/>
        <scheme val="minor"/>
      </rPr>
      <t xml:space="preserve">(Source: grantee outreach logs, outreach calendars and interview)
</t>
    </r>
    <r>
      <rPr>
        <sz val="10"/>
        <color theme="1"/>
        <rFont val="Calibri"/>
        <family val="2"/>
        <scheme val="minor"/>
      </rPr>
      <t>[38 CFR 62.30]</t>
    </r>
  </si>
  <si>
    <r>
      <t>Does the grantee provide consistent outreach efforts throughout the entire service area that target the populations identified in their grant agreement?</t>
    </r>
    <r>
      <rPr>
        <sz val="9"/>
        <color theme="1"/>
        <rFont val="Calibri"/>
        <family val="2"/>
        <scheme val="minor"/>
      </rPr>
      <t xml:space="preserve"> (Source: grantee program files and interview)</t>
    </r>
    <r>
      <rPr>
        <sz val="10"/>
        <color theme="1"/>
        <rFont val="Calibri"/>
        <family val="2"/>
        <scheme val="minor"/>
      </rPr>
      <t xml:space="preserve"> [38 CFR 62.30]</t>
    </r>
  </si>
  <si>
    <r>
      <t>Does the grantee provide outreach services to find and engage hard-to-reach very low income veteran families throughout the service area?</t>
    </r>
    <r>
      <rPr>
        <sz val="9"/>
        <color theme="1"/>
        <rFont val="Calibri"/>
        <family val="2"/>
        <scheme val="minor"/>
      </rPr>
      <t xml:space="preserve"> (Source:  Grantee Program Files and Interview, Review outreach activities/log i.e.. Street outreach, shelter outreach)                </t>
    </r>
    <r>
      <rPr>
        <sz val="10"/>
        <color theme="1"/>
        <rFont val="Calibri"/>
        <family val="2"/>
        <scheme val="minor"/>
      </rPr>
      <t>[38 CFR 62.30]</t>
    </r>
  </si>
  <si>
    <r>
      <t xml:space="preserve">Does the grantee serve Veterans with zero income? </t>
    </r>
    <r>
      <rPr>
        <sz val="9"/>
        <color theme="1"/>
        <rFont val="Calibri"/>
        <family val="2"/>
        <scheme val="minor"/>
      </rPr>
      <t xml:space="preserve"> (Source: grantee program files, interview, ineligible intakes/screenings)</t>
    </r>
  </si>
  <si>
    <r>
      <t xml:space="preserve">Are Veterans required to participant in supportive services prior to obtaining housing assistance?  </t>
    </r>
    <r>
      <rPr>
        <sz val="9"/>
        <color theme="1"/>
        <rFont val="Calibri"/>
        <family val="2"/>
        <scheme val="minor"/>
      </rPr>
      <t>(Source: grantee program files, interview, ineligible intakes/screenings)</t>
    </r>
  </si>
  <si>
    <r>
      <t xml:space="preserve">Do the client files include adequate evidence of Veteran status (DD214, HINQ, etc.)?   </t>
    </r>
    <r>
      <rPr>
        <sz val="10"/>
        <color theme="1"/>
        <rFont val="Calibri"/>
        <family val="2"/>
        <scheme val="minor"/>
      </rPr>
      <t xml:space="preserve">[38 CFR 62.2]  </t>
    </r>
    <r>
      <rPr>
        <sz val="9"/>
        <color theme="1"/>
        <rFont val="Calibri"/>
        <family val="2"/>
        <scheme val="minor"/>
      </rPr>
      <t>(Source: client files)</t>
    </r>
  </si>
  <si>
    <r>
      <t>Do the files reviewed adequately document recertification of eligibility for each participant at least every 3 months?</t>
    </r>
    <r>
      <rPr>
        <sz val="10"/>
        <color theme="1"/>
        <rFont val="Calibri"/>
        <family val="2"/>
        <scheme val="minor"/>
      </rPr>
      <t xml:space="preserve"> [38 CFR 62.36]</t>
    </r>
    <r>
      <rPr>
        <sz val="9"/>
        <color theme="1"/>
        <rFont val="Calibri"/>
        <family val="2"/>
        <scheme val="minor"/>
      </rPr>
      <t xml:space="preserve"> (Source: Client Files)</t>
    </r>
  </si>
  <si>
    <r>
      <t xml:space="preserve">Do the files reviewed adequately document the exit criteria for each client? </t>
    </r>
    <r>
      <rPr>
        <sz val="9"/>
        <color theme="1"/>
        <rFont val="Calibri"/>
        <family val="2"/>
        <scheme val="minor"/>
      </rPr>
      <t xml:space="preserve"> (Source: Client Files, HMIS Exit Documentation)</t>
    </r>
  </si>
  <si>
    <r>
      <t xml:space="preserve">Do the files reviewed adequately document that participants were linked to VA services for which the participant may be eligible?
Including but not limited to the following:
     • Vocational and rehabilitation counseling
     • VA NSC or SC Pension
     • Educational Assistance
     • Health Care Services
</t>
    </r>
    <r>
      <rPr>
        <sz val="10"/>
        <color theme="1"/>
        <rFont val="Calibri"/>
        <family val="2"/>
        <scheme val="minor"/>
      </rPr>
      <t xml:space="preserve"> (Source: Client Files) [38 CFR 62.32]</t>
    </r>
  </si>
  <si>
    <r>
      <t xml:space="preserve">Do the case files demonstrate that the grantee is providing housing counseling to participants related to the stabilization of a participant’s residence in permanent housing? 
Including but not limited to the following:
    • Housing search assistance
    • Rental and rent subsidy programs
    • Federal, State, tribal or local assistance
    • Fair housing
    • Landlord tenant laws
    • Rent delinquency
    • Resolution or prevention of mortgage delinquency
    • Home maintenance and budgeting
</t>
    </r>
    <r>
      <rPr>
        <sz val="9"/>
        <color theme="1"/>
        <rFont val="Calibri"/>
        <family val="2"/>
        <scheme val="minor"/>
      </rPr>
      <t>(Source: Client Files and Staff Interviews)</t>
    </r>
    <r>
      <rPr>
        <sz val="10"/>
        <color theme="1"/>
        <rFont val="Calibri"/>
        <family val="2"/>
        <scheme val="minor"/>
      </rPr>
      <t xml:space="preserve"> [38 CFR 62.33]</t>
    </r>
  </si>
  <si>
    <r>
      <t xml:space="preserve">Does the grantee conduct ongoing assessments of the participants’ supportive services needs and review the coordinated housing stability plan with respect to expected outcomes? </t>
    </r>
    <r>
      <rPr>
        <sz val="9"/>
        <color theme="1"/>
        <rFont val="Calibri"/>
        <family val="2"/>
        <scheme val="minor"/>
      </rPr>
      <t xml:space="preserve"> (Source: Client Files and Interviews)</t>
    </r>
  </si>
  <si>
    <r>
      <t xml:space="preserve">Based on the needs of persons transitioning to other housing, does the grantee have processes in place to assist them in securing housing that is safe, affordable (adequate income), accessible (transportation), and acceptable (large enough for household, near employment, medical care, school, etc.)?  </t>
    </r>
    <r>
      <rPr>
        <sz val="9"/>
        <color theme="1"/>
        <rFont val="Calibri"/>
        <family val="2"/>
        <scheme val="minor"/>
      </rPr>
      <t>(Source: client files and interview)</t>
    </r>
  </si>
  <si>
    <r>
      <t xml:space="preserve">If grant funds have been used for temporary assistance payments, is there documentation to demonstrate that such payments were necessary for maintaining independent living in permanent housing and housing stability?  </t>
    </r>
    <r>
      <rPr>
        <sz val="9"/>
        <color theme="1"/>
        <rFont val="Calibri"/>
        <family val="2"/>
        <scheme val="minor"/>
      </rPr>
      <t>(Source: client files and interviews)</t>
    </r>
  </si>
  <si>
    <r>
      <t xml:space="preserve">Do the files reviewed adequately document that grantees ensure that all temporary financial assistance payments are provided to third parties? </t>
    </r>
    <r>
      <rPr>
        <sz val="9"/>
        <color theme="1"/>
        <rFont val="Calibri"/>
        <family val="2"/>
        <scheme val="minor"/>
      </rPr>
      <t xml:space="preserve"> (Source : client files, drawdown backup documentation, and interviews)</t>
    </r>
  </si>
  <si>
    <r>
      <t xml:space="preserve">Does the grantee have written procedures for recording financial transactions, and a current accounting manual and a chart of accounts?
</t>
    </r>
    <r>
      <rPr>
        <sz val="9"/>
        <color theme="1"/>
        <rFont val="Calibri"/>
        <family val="2"/>
        <scheme val="minor"/>
      </rPr>
      <t>(Source:  grantee policy manual, grantee interview)</t>
    </r>
  </si>
  <si>
    <r>
      <t xml:space="preserve">Does the grantee maintain a policy manual covering the authority for approving financial transactions?
</t>
    </r>
    <r>
      <rPr>
        <sz val="9"/>
        <color theme="1"/>
        <rFont val="Calibri"/>
        <family val="2"/>
        <scheme val="minor"/>
      </rPr>
      <t>(Source:  grantee policy manual, grantee interview)</t>
    </r>
  </si>
  <si>
    <r>
      <t xml:space="preserve">Is there evidence that the staff duties are separated so that no one individual has complete authority over an entire financial transaction?
</t>
    </r>
    <r>
      <rPr>
        <sz val="9"/>
        <color theme="1"/>
        <rFont val="Calibri"/>
        <family val="2"/>
        <scheme val="minor"/>
      </rPr>
      <t>(Source: interview, policy manual)</t>
    </r>
  </si>
  <si>
    <r>
      <t xml:space="preserve">Does the grantee have written procedures regarding the maintenance of accounting records?
</t>
    </r>
    <r>
      <rPr>
        <sz val="9"/>
        <color theme="1"/>
        <rFont val="Calibri"/>
        <family val="2"/>
        <scheme val="minor"/>
      </rPr>
      <t>(Source: policy manual)</t>
    </r>
  </si>
  <si>
    <r>
      <t xml:space="preserve">Are the grantee’s fiscal records and valuables secured in a limited access area? </t>
    </r>
    <r>
      <rPr>
        <sz val="9"/>
        <color theme="1"/>
        <rFont val="Calibri"/>
        <family val="2"/>
        <scheme val="minor"/>
      </rPr>
      <t xml:space="preserve"> (Source: policy manual, interview, and visual observance)</t>
    </r>
  </si>
  <si>
    <r>
      <t xml:space="preserve">If salaries are being paid from more than one source, do the fiscal records clearly define payments among the funding sources? </t>
    </r>
    <r>
      <rPr>
        <sz val="9"/>
        <color theme="1"/>
        <rFont val="Calibri"/>
        <family val="2"/>
        <scheme val="minor"/>
      </rPr>
      <t xml:space="preserve"> (Source:  grantee program files)</t>
    </r>
  </si>
  <si>
    <r>
      <t xml:space="preserve">Grantee has leased a vehicle with SSVF grant funds or transports veterans as part of SSVF program. </t>
    </r>
    <r>
      <rPr>
        <sz val="9"/>
        <color theme="1"/>
        <rFont val="Calibri"/>
        <family val="2"/>
        <scheme val="minor"/>
      </rPr>
      <t xml:space="preserve"> (Source:  Grantee Program Files and Approved Budget)</t>
    </r>
  </si>
  <si>
    <r>
      <t xml:space="preserve">When transportation is provided for participants there is evidence of valid license for all drivers, insurance covering passengers, safety equipment, training of drivers regarding agency transportation procedures, cell phone availability.  </t>
    </r>
    <r>
      <rPr>
        <sz val="9"/>
        <color theme="1"/>
        <rFont val="Calibri"/>
        <family val="2"/>
        <scheme val="minor"/>
      </rPr>
      <t>(Source:  Grantee Policies and Procedures related to vehicle safely and maintenance, regular visual inspections, documentation of provision of training, copies of insurance, and drivers licenses)</t>
    </r>
  </si>
  <si>
    <t>PART B:  FISCAL ADMINISTRATION REVIEW</t>
  </si>
  <si>
    <t>SECTION 1:  TEMPORARY FINANCIAL ASSISTANCE PAYMENTS</t>
  </si>
  <si>
    <t>RENTAL ASSISTANCE</t>
  </si>
  <si>
    <t>Record #1</t>
  </si>
  <si>
    <t>Record #2</t>
  </si>
  <si>
    <t>Record #3</t>
  </si>
  <si>
    <t>Record #4</t>
  </si>
  <si>
    <t>Record #5</t>
  </si>
  <si>
    <t>Record #6</t>
  </si>
  <si>
    <t>Record #7</t>
  </si>
  <si>
    <t>Record #8</t>
  </si>
  <si>
    <t>Record #9</t>
  </si>
  <si>
    <t>Record #10</t>
  </si>
  <si>
    <t>Was rental assistance provided to SSVF participant?</t>
  </si>
  <si>
    <t>If yes, are the payments made directly to a third party?</t>
  </si>
  <si>
    <t>Individual Record Result</t>
  </si>
  <si>
    <t>Rental Assistance Result:</t>
  </si>
  <si>
    <t>UTILITY PAYMENT ASSISTANCE</t>
  </si>
  <si>
    <t>Was utility payment assistance provided to SSVF participant?</t>
  </si>
  <si>
    <t>Utility Payment Assistance Result:</t>
  </si>
  <si>
    <t>SECURITY OR UTILITY DEPOSITS</t>
  </si>
  <si>
    <t>Was security or utility deposit provided to SSVF participant?</t>
  </si>
  <si>
    <t>If yes, are the deposits made directly to a third party?</t>
  </si>
  <si>
    <t>Security or Utility Deposits Result:</t>
  </si>
  <si>
    <t>TRANSPORTATION</t>
  </si>
  <si>
    <t>Was transportation TFA provided to SSVF participant?</t>
  </si>
  <si>
    <t>If yes, was the TFA provided related to car repair/maintenance?</t>
  </si>
  <si>
    <t>If yes, are the car repair payments made directly to a third party?</t>
  </si>
  <si>
    <t>If yes, was the TFA provided related to public transportation?</t>
  </si>
  <si>
    <r>
      <t>If yes, can the transit tokens or voucher payments be linked to a specific SSVF participant?</t>
    </r>
    <r>
      <rPr>
        <i/>
        <sz val="11"/>
        <color theme="1"/>
        <rFont val="Cambria"/>
        <family val="1"/>
        <scheme val="major"/>
      </rPr>
      <t xml:space="preserve"> </t>
    </r>
    <r>
      <rPr>
        <i/>
        <sz val="10"/>
        <color theme="1"/>
        <rFont val="Cambria"/>
        <family val="1"/>
        <scheme val="major"/>
      </rPr>
      <t xml:space="preserve"> (i.e. The Grantee has not made a bulk purchase of transit tokens without specific client need demonstrated).</t>
    </r>
  </si>
  <si>
    <t>Transportation Result:</t>
  </si>
  <si>
    <t>GENERAL HOUSING STABILITY ASSISTANCE (INCLUDING EMERGENCY SUPPLIES ASSISTANCE)</t>
  </si>
  <si>
    <t>Was general housing stability assistance provided to SSVF participant?</t>
  </si>
  <si>
    <t>If yes, are the items purchased necessary for a participant's life or safety to address an emergency situation?</t>
  </si>
  <si>
    <t>If yes, are the expenses associated with gaining or keeping employment (such as tool, uniforms, certifications, and licenses)?</t>
  </si>
  <si>
    <t>If yes, are the expenses associated with moving into permanent housing (such as basic kitchen utensils, bedding, and other supplies)?</t>
  </si>
  <si>
    <t>If yes, are the expenses necessary for securing appropriate permanent housing (such as fees for applications, brokerage fees, or background checks)?</t>
  </si>
  <si>
    <t>GHS Result:</t>
  </si>
  <si>
    <t>MOVING COSTS</t>
  </si>
  <si>
    <t>Was TFA related to moving costs provided to SSVF participant?</t>
  </si>
  <si>
    <t>Moving Costs Result:</t>
  </si>
  <si>
    <t>CHILD CARE</t>
  </si>
  <si>
    <t>Was TFA related to child care costs provided to SSVF participant?</t>
  </si>
  <si>
    <t>Child Care Result:</t>
  </si>
  <si>
    <t>SECTION 1 FINAL RESULT:</t>
  </si>
  <si>
    <t>SECTION 2:  GENERAL LEDGER EXPENDITURES</t>
  </si>
  <si>
    <t>Overview:</t>
  </si>
  <si>
    <t xml:space="preserve">The concepts of reasonableness, allowability, and allocability of costs address directly the legitimacy of a cost charged against a grant award. 2 CFR Part 230 provides the following criteria: A cost is reasonable if, in its nature or amount, it does not exceed that which would be incurred by a prudent person under the circumstances prevailing at the time the decision was made to incur the costs. 
To be allowable under an award, costs must meet the following general criteria: 
• Be reasonable for the performance of the award and be allocable thereto under these principles. 
• Conform to any limitations or exclusions set forth in these principles or in the award as to types or amount of cost items. 
• Be consistent with policies and procedures that apply uniformly to both federally-financed and other activities of the organization. 
• Be accorded consistent treatment. 
• Be determined in accordance with generally accepted accounting principles (GAAP). 
• Not be included as a cost or used to meet cost sharing or matching requirements of any other federally-financed program in either the current or a prior period. 
• Be adequately documented. 
A cost is allocable to a particular cost objective, such as a grant, contract, project, service, or other activity, in accordance with the relative benefits received.
</t>
  </si>
  <si>
    <t>GENERAL LEDGER EXPENSES</t>
  </si>
  <si>
    <t>Review general ledger expenses reimbursed with SSVF funds against the grantee's final budget provided by the SSVF Program Office.  All costs should meet reasonable, allowable, and allocable criteria.</t>
  </si>
  <si>
    <t>General Ledger expenses are consistent with SSVF Final Budget:</t>
  </si>
  <si>
    <t>General Ledger expenses are reasonable, allowable, and allocable:</t>
  </si>
  <si>
    <t>Personnel Fringe Benefits</t>
  </si>
  <si>
    <t>G/L Review Final Result:</t>
  </si>
  <si>
    <t>PAYROLL</t>
  </si>
  <si>
    <t>Review all payroll documentation for a 3 month time period.   Compare payroll expenses against the grantee's final budget provided by the SSVF Program Office.  All costs should meet reasonable, allowable, and allocable criteria.  For staff serving multiple programs, SSVF Funds used should be proportional to the % FTE budgeted.</t>
  </si>
  <si>
    <t>Overall Findings:</t>
  </si>
  <si>
    <t>Payroll documents are consistent with SSVF Final Budget</t>
  </si>
  <si>
    <t>Payroll documents adequately reflect the % effort provided by each staff member to the SSVF grant (i.e. timesheets, etc.)</t>
  </si>
  <si>
    <t>Payroll documents are reviewed and signed by an authorized official.</t>
  </si>
  <si>
    <t>Payroll Review Final Result:</t>
  </si>
  <si>
    <t>SECTION 3:  ADMINISTRATIVE EXPENDITURES</t>
  </si>
  <si>
    <t xml:space="preserve">Review administrative expenses reimbursed with SSVF funds against the grantee's final budget provided by the SSVF Program Office.  All costs should meet reasonable, allowable, and allocable criteria. </t>
  </si>
  <si>
    <t>Administrative costs are consistent with the SSVF Final Budget</t>
  </si>
  <si>
    <t>Administrative costs do not exceed 10% of the total SSVF grant award amount.</t>
  </si>
  <si>
    <t>Administrative Review Final Result:</t>
  </si>
  <si>
    <t>SECTION 4:  SUBCONTRACTOR EXPENDITURES</t>
  </si>
  <si>
    <t>Review subcontractor expenditures and supporting documentation including activity/time sheets.  Subcontractor should be providing services consistent with signed MOU and Resolution document provided by SSVF Program Office.</t>
  </si>
  <si>
    <t>Subcontractor expenditures are consistent with SSVF Final Budget</t>
  </si>
  <si>
    <t>Subcontractor expenditures are submitted to the grantee and are reviewed and signed-off by an authorized official.</t>
  </si>
  <si>
    <t>Subcontractor Review Final Result:</t>
  </si>
  <si>
    <t xml:space="preserve">Part B.   Section G Supplement (if applicable) </t>
  </si>
  <si>
    <t>This section is designed to review the grantee’s use of vehicles funded with SSVF Grant fund in accordance with the grant agreement.</t>
  </si>
  <si>
    <r>
      <t xml:space="preserve">Does the grantee ensure that confidential information (including paper and electronic records of persons served) is secure and protected?  </t>
    </r>
    <r>
      <rPr>
        <sz val="10"/>
        <color theme="1"/>
        <rFont val="Calibri"/>
        <family val="2"/>
        <scheme val="minor"/>
      </rPr>
      <t xml:space="preserve"> (Source:  visual observance, grantee policies addressing confidentiality, interview, demonstration of access  to electronic records)</t>
    </r>
  </si>
  <si>
    <r>
      <t xml:space="preserve">Do the files reviewed adequately document that participants were provided with assistance in obtaining and coordinating the provision of mainstream benefits?
Including but not limited to the following:
    • Health care services
    • Daily living services
    • Personal financial planning services
    • Transportation services
    • Income support services
    • Fiduciary and representative payee services
    • Legal Services
    • Child Care
    • Housing Counseling
</t>
    </r>
    <r>
      <rPr>
        <sz val="9"/>
        <color theme="1"/>
        <rFont val="Calibri"/>
        <family val="2"/>
        <scheme val="minor"/>
      </rPr>
      <t xml:space="preserve"> (Source: Client Files)</t>
    </r>
    <r>
      <rPr>
        <sz val="10"/>
        <color theme="1"/>
        <rFont val="Calibri"/>
        <family val="2"/>
        <scheme val="minor"/>
      </rPr>
      <t xml:space="preserve"> [38 CFR 62.33]</t>
    </r>
  </si>
  <si>
    <r>
      <t xml:space="preserve">Vehicle(s) is/are operational and being used as outlined in the grant agreement.  </t>
    </r>
    <r>
      <rPr>
        <sz val="9"/>
        <color theme="1"/>
        <rFont val="Calibri"/>
        <family val="2"/>
        <scheme val="minor"/>
      </rPr>
      <t>(Source:  Grantee Program Files and Approved Budget, Policies and Procedures related to appropriate usage of vehicle for business purposes, Mileage logs)</t>
    </r>
  </si>
  <si>
    <r>
      <t>Do the files reviewed adequately document each participant is a Veteran family whose annual income is at or below 50% of the area median income (in accordance with the most recent HUD AMI guidelines)?</t>
    </r>
    <r>
      <rPr>
        <sz val="10"/>
        <color theme="1"/>
        <rFont val="Calibri"/>
        <family val="2"/>
        <scheme val="minor"/>
      </rPr>
      <t xml:space="preserve">  [24 CFR 5.609, 38 CFR 62.2]  </t>
    </r>
    <r>
      <rPr>
        <sz val="9"/>
        <color theme="1"/>
        <rFont val="Calibri"/>
        <family val="2"/>
        <scheme val="minor"/>
      </rPr>
      <t>(Source: Client Files)</t>
    </r>
  </si>
  <si>
    <t>(Supplement to Section G)</t>
  </si>
  <si>
    <t>GS</t>
  </si>
  <si>
    <t>Section &amp; Item</t>
  </si>
  <si>
    <r>
      <t xml:space="preserve">Does the grantee obtain written consent from SSVF participants prior to release of confidential information?  </t>
    </r>
    <r>
      <rPr>
        <sz val="10"/>
        <color theme="1"/>
        <rFont val="Calibri"/>
        <family val="2"/>
        <scheme val="minor"/>
      </rPr>
      <t xml:space="preserve"> (Source:  visual observance, grantee policies addressing confidentiality, interview, demonstration of access  to electronic records)</t>
    </r>
  </si>
  <si>
    <r>
      <t xml:space="preserve">Does the HHS PMS withdrawal information match the information from the grantee’s drawdown requests tracking? </t>
    </r>
    <r>
      <rPr>
        <sz val="9"/>
        <color theme="1"/>
        <rFont val="Calibri"/>
        <family val="2"/>
        <scheme val="minor"/>
      </rPr>
      <t xml:space="preserve">  (Source: program files, HHS reports, Quarterly Reports)</t>
    </r>
  </si>
  <si>
    <r>
      <t xml:space="preserve">Is there evidence that ineligible expenses have been paid with SSVF funds </t>
    </r>
    <r>
      <rPr>
        <i/>
        <sz val="11"/>
        <color theme="1"/>
        <rFont val="Calibri"/>
        <family val="2"/>
        <scheme val="minor"/>
      </rPr>
      <t>(Examples of ineligible expenditures include, but are not limited to, costs associated with entertainment, contributions and donations, fines and penalties, or general governmental and nonprofit expenditures including salary and expenses of the chief executive officer of the grantee)</t>
    </r>
    <r>
      <rPr>
        <sz val="11"/>
        <color theme="1"/>
        <rFont val="Calibri"/>
        <family val="2"/>
        <scheme val="minor"/>
      </rPr>
      <t xml:space="preserve">?  </t>
    </r>
    <r>
      <rPr>
        <sz val="9"/>
        <color theme="1"/>
        <rFont val="Calibri"/>
        <family val="2"/>
        <scheme val="minor"/>
      </rPr>
      <t>(Source: program files and approved budget)</t>
    </r>
  </si>
  <si>
    <t>RESULT_NUMERIC</t>
  </si>
  <si>
    <t>Was this grantee flagged for addition fiscal review?</t>
  </si>
  <si>
    <t>1)</t>
  </si>
  <si>
    <t>2)</t>
  </si>
  <si>
    <t>3)</t>
  </si>
  <si>
    <t>4)</t>
  </si>
  <si>
    <t>6)</t>
  </si>
  <si>
    <t>5)</t>
  </si>
  <si>
    <t>7)</t>
  </si>
  <si>
    <t>G_S</t>
  </si>
  <si>
    <r>
      <t xml:space="preserve">Is there a housing stability plan that is developed with the active involvement participants served that identifies:
    • Overall goals
    • Specific measurable objectives
    • Methods/techniques to be used to achieve the objectives
    • Those responsible for implementation
</t>
    </r>
    <r>
      <rPr>
        <sz val="9"/>
        <color theme="1"/>
        <rFont val="Calibri"/>
        <family val="2"/>
        <scheme val="minor"/>
      </rPr>
      <t>(Source: grantee program files and interview client files)</t>
    </r>
    <r>
      <rPr>
        <sz val="11"/>
        <color theme="1"/>
        <rFont val="Calibri"/>
        <family val="2"/>
        <scheme val="minor"/>
      </rPr>
      <t xml:space="preserve">                      [38 CFR 62.31]</t>
    </r>
  </si>
  <si>
    <t>Exhibit 1:   Sections A thru H:</t>
  </si>
  <si>
    <t>The drawdown rate is not within 10% or less of the projected point in time expenditures.</t>
  </si>
  <si>
    <t>The staffing level is not consistent with the grant agreement.</t>
  </si>
  <si>
    <t>The grantee is not within the 60% TFA spending for Rapid Re-Housing.</t>
  </si>
  <si>
    <t>A1:</t>
  </si>
  <si>
    <t>A2:</t>
  </si>
  <si>
    <t>A3:</t>
  </si>
  <si>
    <t>A4a</t>
  </si>
  <si>
    <t>A4b:</t>
  </si>
  <si>
    <t>The number of participants served is not within 10% of the service number in the grant agreement.</t>
  </si>
  <si>
    <t>None for this section.</t>
  </si>
  <si>
    <t>The grantee does not have written policies/procedures that describe how screening will be conducted.</t>
  </si>
  <si>
    <t>The grantee does not have written policies/procedures that describe how program eligibility will be determined.</t>
  </si>
  <si>
    <t>The grantee does not have written policies/procedures that describe how admissions are prioritized and who is responsible for making admission decisions.</t>
  </si>
  <si>
    <t>The grantee does not have written policies/procedures describing ineligibility criteria.</t>
  </si>
  <si>
    <t>The grantee does not have procedures for providing and documenting supervision of personnel delivering services to participants.</t>
  </si>
  <si>
    <t>The grantee does not obtain written consent from SSVF participants prior to release of confidential information.</t>
  </si>
  <si>
    <t>The grantee does not ensure that confidential information is secure and protected.</t>
  </si>
  <si>
    <t>B1:</t>
  </si>
  <si>
    <t>B2:</t>
  </si>
  <si>
    <t>B3:</t>
  </si>
  <si>
    <t>B4:</t>
  </si>
  <si>
    <t>B5:</t>
  </si>
  <si>
    <t>B6:</t>
  </si>
  <si>
    <t>B7:</t>
  </si>
  <si>
    <t>B8:</t>
  </si>
  <si>
    <t>B9:</t>
  </si>
  <si>
    <t>B10:</t>
  </si>
  <si>
    <t>B11:</t>
  </si>
  <si>
    <t>B13:</t>
  </si>
  <si>
    <t>B12:</t>
  </si>
  <si>
    <t>The grantee does not have a system or method for amending subcontractor agreements.</t>
  </si>
  <si>
    <t>C1:</t>
  </si>
  <si>
    <t>C2:</t>
  </si>
  <si>
    <t>C4:</t>
  </si>
  <si>
    <t>C5:</t>
  </si>
  <si>
    <t>C3:</t>
  </si>
  <si>
    <t>The grantee does not have documentation showing where outreach is conducted and the frequency of outreach activities.</t>
  </si>
  <si>
    <t>The grantee does not provide consistent outreach efforts throughout the entire service area that target the populations identified in their grant agreement.</t>
  </si>
  <si>
    <t>D1:</t>
  </si>
  <si>
    <t>D2:</t>
  </si>
  <si>
    <t>D3:</t>
  </si>
  <si>
    <t>D4:</t>
  </si>
  <si>
    <t>D5:</t>
  </si>
  <si>
    <t>The grantee does not serve Veterans with zero income.</t>
  </si>
  <si>
    <t>Greater than 30% of the grantee's referrals come from HUD-VASH or GPD.</t>
  </si>
  <si>
    <t>Veterans are required to participant in supportive services prior to obtaining housing assistance.</t>
  </si>
  <si>
    <t>The client files do not include adequate evidence of Veteran status.</t>
  </si>
  <si>
    <t>The files reviewed do not adequately document that annual income is at or below 50% of the area median income (in accordance with the most recent HUD AMI guidelines).</t>
  </si>
  <si>
    <t>The files reviewed do not adequately document recertification of eligibility for each participant at least every 3 months.</t>
  </si>
  <si>
    <t>The files reviewed do not adequately document the exit criteria for each client.</t>
  </si>
  <si>
    <t>E1:</t>
  </si>
  <si>
    <t>E2:</t>
  </si>
  <si>
    <t>E3:</t>
  </si>
  <si>
    <t>E4:</t>
  </si>
  <si>
    <t>E5:</t>
  </si>
  <si>
    <t>E6:</t>
  </si>
  <si>
    <t>E8:</t>
  </si>
  <si>
    <t>E9:</t>
  </si>
  <si>
    <t>E10:</t>
  </si>
  <si>
    <t>E11:</t>
  </si>
  <si>
    <t xml:space="preserve">The grantee is not providing all agreed upon supportive services to participants and based on an individualized housing-focused assessment. </t>
  </si>
  <si>
    <t>The grantee does not have housing stability plans that are developed with the active involvement participants.</t>
  </si>
  <si>
    <t>The files reviewed do not adequately document that participants were linked to VA services.</t>
  </si>
  <si>
    <t>The files reviewed do not adequately document that participants were provided with assistance in obtaining mainstream benefits.</t>
  </si>
  <si>
    <t>Case files do not demonstrate that the grantee is providing housing counseling to participants related to the stabilization of a participant’s residence in permanent housing.</t>
  </si>
  <si>
    <t>The grantee does not conduct ongoing assessments of the participants’ supportive services needs and review the coordinated housing stability plan.</t>
  </si>
  <si>
    <t>The files reviewed do not adequately document that the grantee assesses for rent affordability for Veterans receiving financial assistance and either staying in or moving into a new housing unit.</t>
  </si>
  <si>
    <t>The grantee does not maintain a Comprehensive Data Quality Plan to ensure completeness, timeliness, and accuracy of HMIS data.</t>
  </si>
  <si>
    <t>F1:</t>
  </si>
  <si>
    <t>F2:</t>
  </si>
  <si>
    <t>F3:</t>
  </si>
  <si>
    <t>F4:</t>
  </si>
  <si>
    <t>F5:</t>
  </si>
  <si>
    <t>F6:</t>
  </si>
  <si>
    <t>F7:</t>
  </si>
  <si>
    <t>F8:</t>
  </si>
  <si>
    <t>F9:</t>
  </si>
  <si>
    <t>F10:</t>
  </si>
  <si>
    <t>F11:</t>
  </si>
  <si>
    <t>The grantee does not have written procedures for recording financial transactions; and a current accounting manual and a chart of accounts.</t>
  </si>
  <si>
    <t>The files reviewed do not adequately document that grantees ensure that all TFA payments are provided to third parties.</t>
  </si>
  <si>
    <t>The grantee does not maintain a policy manual covering the authority for approving financial transactions.</t>
  </si>
  <si>
    <t>Staff duties are not separated so that no one individual has complete authority over an entire financial transaction.</t>
  </si>
  <si>
    <t>The grantee does not have written procedures regarding the maintenance of accounting records.</t>
  </si>
  <si>
    <t>The grantee’s fiscal records and valuables are not secured in a limited access area.</t>
  </si>
  <si>
    <t>For salaries paid from more than one source, fiscal records do not clearly define payments among the funding sources.</t>
  </si>
  <si>
    <t>The HHS PMS withdrawal information does not match the information from the grantee’s drawdown requests tracking.</t>
  </si>
  <si>
    <t>There is evidence that ineligible expenses have been paid with SSVF funds.</t>
  </si>
  <si>
    <t>G1:</t>
  </si>
  <si>
    <t>G2:</t>
  </si>
  <si>
    <t>G3:</t>
  </si>
  <si>
    <t>G4:</t>
  </si>
  <si>
    <t>G5:</t>
  </si>
  <si>
    <t>G6:</t>
  </si>
  <si>
    <t>G7:</t>
  </si>
  <si>
    <t>G8:</t>
  </si>
  <si>
    <t>G9:</t>
  </si>
  <si>
    <t>G10:</t>
  </si>
  <si>
    <t>G11:</t>
  </si>
  <si>
    <t>G12:</t>
  </si>
  <si>
    <t>H2:</t>
  </si>
  <si>
    <t>H3:</t>
  </si>
  <si>
    <t>Vehicles are not operational and being used as outlined in the grant agreement.</t>
  </si>
  <si>
    <t>Missing evidence of valid licenses for all drivers, insurance covering passengers, safety equipment, etc.</t>
  </si>
  <si>
    <t>TFA Payment Review:</t>
  </si>
  <si>
    <t>General Ledger Expense Review:</t>
  </si>
  <si>
    <t>Payroll Review:</t>
  </si>
  <si>
    <t>Subcontractor Review:</t>
  </si>
  <si>
    <t>Exhibit II Result Message</t>
  </si>
  <si>
    <t>Grant ID</t>
  </si>
  <si>
    <t>Overall G/L Review Findings:</t>
  </si>
  <si>
    <t>Payroll documents are prepared on a monthly basis (at minimum) and coincide with one or more pay periods</t>
  </si>
  <si>
    <t>Administrative Review:</t>
  </si>
  <si>
    <r>
      <rPr>
        <u/>
        <sz val="12"/>
        <color theme="1"/>
        <rFont val="Calibri"/>
        <family val="2"/>
        <scheme val="minor"/>
      </rPr>
      <t>For grantees with a waiver</t>
    </r>
    <r>
      <rPr>
        <sz val="12"/>
        <color theme="1"/>
        <rFont val="Calibri"/>
        <family val="2"/>
        <scheme val="minor"/>
      </rPr>
      <t>, has at least 40% of Temporary Financial Assistance been spent on Rapid Re-Housing households?</t>
    </r>
  </si>
  <si>
    <t>The grantee is not within the 40% TFA spending for Rapid Re-Housing.</t>
  </si>
  <si>
    <t>Grantee Name List</t>
  </si>
  <si>
    <t>1736 Family Crisis Center</t>
  </si>
  <si>
    <t>Access</t>
  </si>
  <si>
    <t>Action Ministries, Inc.</t>
  </si>
  <si>
    <t>Albany Housing Coalition, Inc.</t>
  </si>
  <si>
    <t>Aletheia House, Inc.</t>
  </si>
  <si>
    <t>Alger Marquette Community Action Board</t>
  </si>
  <si>
    <t>American GI Forum National Veterans Outreach Program, Inc.</t>
  </si>
  <si>
    <t>American National Red Cross Southern Arizona Chapter</t>
  </si>
  <si>
    <t>Berkeley Food and Housing Project</t>
  </si>
  <si>
    <t>Big Bend Homeless Coalition, Inc.</t>
  </si>
  <si>
    <t>Black Veterans for Social Justice, Inc.</t>
  </si>
  <si>
    <t>Blue Mountain Action Council</t>
  </si>
  <si>
    <t>Blue Valley Community Action, Inc.</t>
  </si>
  <si>
    <t>Bluewater Center for Independent Living</t>
  </si>
  <si>
    <t>California Veterans Assistance Foundation, Inc.</t>
  </si>
  <si>
    <t>Career and Recovery Resources, Inc.</t>
  </si>
  <si>
    <t>Caritas of Austin</t>
  </si>
  <si>
    <t>Carrfour Supportive Housing, Inc.</t>
  </si>
  <si>
    <t>Casa del Peregrino Aguadilla, Inc.</t>
  </si>
  <si>
    <t>Catholic Charities Community Services, Inc.</t>
  </si>
  <si>
    <t>Catholic Charities Diocese of Fort Worth, Inc.</t>
  </si>
  <si>
    <t>Catholic Charities of Kansas City - St Joseph, Inc.</t>
  </si>
  <si>
    <t>Catholic Charities of Southern Missouri, Inc.</t>
  </si>
  <si>
    <t>Catholic Charities of the Archdiocese of Chicago</t>
  </si>
  <si>
    <t>Catholic Charities of the Diocese of Allentown</t>
  </si>
  <si>
    <t>Catholic Charities of the Diocese of Stockton</t>
  </si>
  <si>
    <t>Catholic Charities of the Roman Catholic Diocese of Syracuse NY</t>
  </si>
  <si>
    <t>Catholic Charities, Inc. (Diocese of Wichita)</t>
  </si>
  <si>
    <t>Catholic Community Services of Western Washington</t>
  </si>
  <si>
    <t>Catholic Family and Community Service</t>
  </si>
  <si>
    <t>Catholic Social Services</t>
  </si>
  <si>
    <t>Centerstone of Tennessee, Inc.</t>
  </si>
  <si>
    <t>Central Oregon Veteran's Outreach</t>
  </si>
  <si>
    <t>Central Savannah River Area Economic Opportunity Authority, Inc. (CSRA EOA)</t>
  </si>
  <si>
    <t>Chautauqua Opportunities, Inc.</t>
  </si>
  <si>
    <t>Chestnut Health Systems, Inc.</t>
  </si>
  <si>
    <t>Columbus House, Inc.</t>
  </si>
  <si>
    <t>Commission on Economic Opportunity</t>
  </si>
  <si>
    <t>Community Action Agency</t>
  </si>
  <si>
    <t>Community Action Agency of Columbiana County, Inc.</t>
  </si>
  <si>
    <t>Community Action Agency of Delaware County, Inc.</t>
  </si>
  <si>
    <t>Community Action Coalition for South Central Wisconsin, Inc.</t>
  </si>
  <si>
    <t>Community Action Program Corporation of Washington-Morgan Counties, Ohio</t>
  </si>
  <si>
    <t>Community Action Team, Inc.</t>
  </si>
  <si>
    <t>Community Catalysts of California</t>
  </si>
  <si>
    <t>Community Coalition on Homelessness Corporation</t>
  </si>
  <si>
    <t>Community Hope, Inc.</t>
  </si>
  <si>
    <t>Community Link Programs of Travelers Aid Society of Central Carolinas, Inc.</t>
  </si>
  <si>
    <t>Community Psychiatric Clinic</t>
  </si>
  <si>
    <t>Community Rebuilders</t>
  </si>
  <si>
    <t>Community Renewal Team, Inc.</t>
  </si>
  <si>
    <t>Community Service Council of Greater Tulsa, Inc.</t>
  </si>
  <si>
    <t>Community Support Services, Inc.</t>
  </si>
  <si>
    <t>Connections Community Support Programs, Inc.</t>
  </si>
  <si>
    <t>Cornerstone Rescue Mission</t>
  </si>
  <si>
    <t>Decatur Cooperative Ministry, Inc.</t>
  </si>
  <si>
    <t>Diakonia Inc.</t>
  </si>
  <si>
    <t>East Bay Community Recovery Project</t>
  </si>
  <si>
    <t>East Oakland Community Project</t>
  </si>
  <si>
    <t>Easter Seals Oregon</t>
  </si>
  <si>
    <t>Economic Opportunity Council of Suffolk, Inc.</t>
  </si>
  <si>
    <t>El-Ada, Inc.</t>
  </si>
  <si>
    <t>Elle Foundation</t>
  </si>
  <si>
    <t>Fairbanks Rescue Mission, Inc.</t>
  </si>
  <si>
    <t>Faith Mission, Inc.</t>
  </si>
  <si>
    <t>Faith, Hope, Love, Charity, Inc.</t>
  </si>
  <si>
    <t>Families in Crisis, Inc.</t>
  </si>
  <si>
    <t>Families in Transition of Santa Cruz County, Inc.</t>
  </si>
  <si>
    <t>Family &amp; Community Services, Inc.</t>
  </si>
  <si>
    <t>Family Alliance for Veterans of America</t>
  </si>
  <si>
    <t>Family Endeavors, Inc.</t>
  </si>
  <si>
    <t>Featherfist, Inc.</t>
  </si>
  <si>
    <t>Friendship Place</t>
  </si>
  <si>
    <t>Goodwill Industries of Central Oklahoma, Inc.</t>
  </si>
  <si>
    <t>Goodwill Industries of Houston, Inc.</t>
  </si>
  <si>
    <t>Goodwill Industries of New Mexico</t>
  </si>
  <si>
    <t>Goodwill Industries of Santa Clara County</t>
  </si>
  <si>
    <t>Goodwill Industries of the Inland Northwest</t>
  </si>
  <si>
    <t>Hancock Resource Center (HRC)</t>
  </si>
  <si>
    <t>Harbor Homes, Inc.</t>
  </si>
  <si>
    <t>Hawkeye Area Community Action Program, Inc.</t>
  </si>
  <si>
    <t>Heartland Human Care Services, Inc.</t>
  </si>
  <si>
    <t>HELP Social Service Corporation</t>
  </si>
  <si>
    <t>Helping Heroes, Inc.</t>
  </si>
  <si>
    <t>Homeless Services Network of Central Florida, Inc.</t>
  </si>
  <si>
    <t>Homeless Veterans Fellowship</t>
  </si>
  <si>
    <t>Hope Center, Inc.</t>
  </si>
  <si>
    <t>HopeSource</t>
  </si>
  <si>
    <t>Housing Counseling Services</t>
  </si>
  <si>
    <t>Housing First, Inc.</t>
  </si>
  <si>
    <t>Housing Resource Center of Monterey County</t>
  </si>
  <si>
    <t>Housing Services for Eaton County</t>
  </si>
  <si>
    <t>Hudson River Housing, Inc.</t>
  </si>
  <si>
    <t>Humility of Mary Shelter, Inc.</t>
  </si>
  <si>
    <t>Indianhead Community Action Agency</t>
  </si>
  <si>
    <t>InnVision Shelter Network (formerly Shelter Network of San Mateo)</t>
  </si>
  <si>
    <t>InteCare, Inc.</t>
  </si>
  <si>
    <t>Jewish Family &amp; Children's Service of Sarasota-Manatee, Inc.</t>
  </si>
  <si>
    <t>Kentucky River Foothills Development Council, Inc.</t>
  </si>
  <si>
    <t>Knowledge, Education for Your Success, Inc.</t>
  </si>
  <si>
    <t>Lafayette Transitional Housing Center, Inc.</t>
  </si>
  <si>
    <t>Lawrence County Social Services, Inc.</t>
  </si>
  <si>
    <t>Lehigh Valley Center for Independent Living, Inc.</t>
  </si>
  <si>
    <t>Licking County Coalition for Housing</t>
  </si>
  <si>
    <t>Lutheran Social Services of Central Ohio</t>
  </si>
  <si>
    <t>Lynn Housing Authority Development Group, Inc.</t>
  </si>
  <si>
    <t>Memphis Area Legal Services, Inc.</t>
  </si>
  <si>
    <t>Mental Health America of Los Angeles</t>
  </si>
  <si>
    <t>Meridian Behavioral Healthcare, Inc.</t>
  </si>
  <si>
    <t>Mesilla Valley Community of Hope</t>
  </si>
  <si>
    <t>Metropolitan Development Council</t>
  </si>
  <si>
    <t>Mid Michigan Community Action Agency, Inc.</t>
  </si>
  <si>
    <t>Midwest Shelter for Homeless Veterans, Inc.</t>
  </si>
  <si>
    <t>Minnesota Assistance Council for Veterans</t>
  </si>
  <si>
    <t>Mississippi United to End Homelessness, Inc.</t>
  </si>
  <si>
    <t>National Community Health Partners</t>
  </si>
  <si>
    <t>New Mexico Veterans Integration Centers</t>
  </si>
  <si>
    <t>New Vision House of Hope, Inc.</t>
  </si>
  <si>
    <t>North Dakota Coalition of Homeless People, Inc.</t>
  </si>
  <si>
    <t>North Hudson Community Action Corporation</t>
  </si>
  <si>
    <t>Northeast Nebraska Community Action Partnership</t>
  </si>
  <si>
    <t>Northwest Florida Comprehensive Services for Children, Inc.</t>
  </si>
  <si>
    <t>Northwest Michigan Community Action Agency, Inc.</t>
  </si>
  <si>
    <t>Oakland Livingston Human Services Agency</t>
  </si>
  <si>
    <t>Ohio Valley Goodwill Industries Rehabilitation Center, Inc.</t>
  </si>
  <si>
    <t>Operation Renewed Hope</t>
  </si>
  <si>
    <t>Operation Stand Down Rhode Island</t>
  </si>
  <si>
    <t>Opportunity Council</t>
  </si>
  <si>
    <t>Opportunity House</t>
  </si>
  <si>
    <t>Partners in Community Building, Inc.</t>
  </si>
  <si>
    <t>PathStone Corporation</t>
  </si>
  <si>
    <t>Phoenix Programs, Inc.</t>
  </si>
  <si>
    <t>Preble Street</t>
  </si>
  <si>
    <t>Primary Health Care, Inc.</t>
  </si>
  <si>
    <t>Primavera Foundation</t>
  </si>
  <si>
    <t>Project H.O.M.E.</t>
  </si>
  <si>
    <t>Project PLASE, Inc.</t>
  </si>
  <si>
    <t>Region XII Commission on Mental Health &amp; Retardation (Pine Belt Mental Health)</t>
  </si>
  <si>
    <t>Roark-Sullivan Lifeway Center, Inc.</t>
  </si>
  <si>
    <t>Sabine Valley Regional Mental Health Mental Retardation Center</t>
  </si>
  <si>
    <t>Samaritan Village, Inc.</t>
  </si>
  <si>
    <t>Saratoga County Rural Preservation Company, Inc.</t>
  </si>
  <si>
    <t>Services for the UnderServed, Inc.</t>
  </si>
  <si>
    <t>Seven Hills Homeless Center</t>
  </si>
  <si>
    <t>Shelter, Inc. of Contra Costa County</t>
  </si>
  <si>
    <t>Society of St. Vincent de Paul, South Pinellas, Inc.</t>
  </si>
  <si>
    <t>Soldier On of Delaware, Inc.</t>
  </si>
  <si>
    <t>Soldier On, Inc.</t>
  </si>
  <si>
    <t>South Central Community Action Partnership, Inc.</t>
  </si>
  <si>
    <t>Southwest Counseling Solutions</t>
  </si>
  <si>
    <t>Southwestern Community Services, Inc.</t>
  </si>
  <si>
    <t>St. Francis House, Inc.</t>
  </si>
  <si>
    <t>St. James A.M.E. Zion Church-Zion House</t>
  </si>
  <si>
    <t>St. Patrick Center</t>
  </si>
  <si>
    <t>St. Vincent de Paul Social Services, Inc.</t>
  </si>
  <si>
    <t>St. Vincent de Paul Society of Lane County, Inc.</t>
  </si>
  <si>
    <t>Start Corporation</t>
  </si>
  <si>
    <t>Talbert House, Inc.</t>
  </si>
  <si>
    <t>The Alston Wilkes Society (AWS, Alston Wilkes Veterans Home)</t>
  </si>
  <si>
    <t>The Greater Wheeling Coalition for the Homeless, Inc.</t>
  </si>
  <si>
    <t>The Jericho Project</t>
  </si>
  <si>
    <t>The Kitchen, Inc.</t>
  </si>
  <si>
    <t>The Methodist Training and Outreach Center, Inc.</t>
  </si>
  <si>
    <t>The Road Home</t>
  </si>
  <si>
    <t>The Workplace, Inc.</t>
  </si>
  <si>
    <t>Three Oaks Homeless Shelter, Inc.</t>
  </si>
  <si>
    <t>Thresholds</t>
  </si>
  <si>
    <t>Together, Inc. of Metropolitan Omaha</t>
  </si>
  <si>
    <t>Training &amp; Treatment Innovations, Inc.</t>
  </si>
  <si>
    <t>Transition Projects, Inc.</t>
  </si>
  <si>
    <t>Transitional Living Services, Inc.</t>
  </si>
  <si>
    <t>Treasure Coast Homeless Services Council, Inc.</t>
  </si>
  <si>
    <t>Tri-County Action Program, Inc.</t>
  </si>
  <si>
    <t>United Methodist Outreach Ministries</t>
  </si>
  <si>
    <t>United Way of Broward County</t>
  </si>
  <si>
    <t>United Way of Central Alabama</t>
  </si>
  <si>
    <t>United Way of Central Indiana, Inc.</t>
  </si>
  <si>
    <t>United Way of Forsyth County, Inc.</t>
  </si>
  <si>
    <t>United Way of Metropolitan Atlanta</t>
  </si>
  <si>
    <t>University of Vermont and State Agricultural College</t>
  </si>
  <si>
    <t>Utica Center for Development, Inc.</t>
  </si>
  <si>
    <t>Utility Emergency Services Fund</t>
  </si>
  <si>
    <t>Veterans Assistance Foundation, Inc.</t>
  </si>
  <si>
    <t>Veterans Leadership Program of Western Pennsylvania, Inc.</t>
  </si>
  <si>
    <t>Veterans Northeast Outreach Center, Inc.</t>
  </si>
  <si>
    <t>Veterans Outreach Center, Inc.</t>
  </si>
  <si>
    <t>Veterans, Inc.</t>
  </si>
  <si>
    <t>Victory Village, Inc.</t>
  </si>
  <si>
    <t>Vietnam Veterans of California, Inc. (Sacramento Veterans Resource)</t>
  </si>
  <si>
    <t>Vietnam Veterans of San Diego</t>
  </si>
  <si>
    <t>Virginia Beach Community Development Corporation</t>
  </si>
  <si>
    <t>Virginia Supportive Housing</t>
  </si>
  <si>
    <t>Volunteer Behavioral Health Care System</t>
  </si>
  <si>
    <t>Volunteers of America Chesapeake</t>
  </si>
  <si>
    <t>Volunteers of America Colorado Branch, Inc.</t>
  </si>
  <si>
    <t>Volunteers of America Michigan, Inc.</t>
  </si>
  <si>
    <t>Volunteers of America Northern Rockies</t>
  </si>
  <si>
    <t>Volunteers of America of Florida, Inc.</t>
  </si>
  <si>
    <t>Volunteers of America of Greater New Orleans</t>
  </si>
  <si>
    <t>Volunteers of America of Greater Ohio</t>
  </si>
  <si>
    <t>Volunteers of America of Greater Sacramento and Northern Nevada, Inc.</t>
  </si>
  <si>
    <t>Volunteers of America of Illinois</t>
  </si>
  <si>
    <t>Volunteers of America of Indiana, Inc.</t>
  </si>
  <si>
    <t>Volunteers of America of Los Angeles, Inc.</t>
  </si>
  <si>
    <t>Volunteers of America of Massachusetts, Inc.</t>
  </si>
  <si>
    <t>Volunteers of America of Pennsylvania, Inc.</t>
  </si>
  <si>
    <t>Volunteers of America Southeast, Inc.</t>
  </si>
  <si>
    <t>Volunteers of America-Greater New York, Inc.</t>
  </si>
  <si>
    <t>Wayne Metropolitan Community Action Agency</t>
  </si>
  <si>
    <t>Welcome Home, Inc.</t>
  </si>
  <si>
    <t>Wellspring Alliance for Families, Inc.</t>
  </si>
  <si>
    <t>West Central Texas Regional Foundation</t>
  </si>
  <si>
    <t>West Tennessee Legal Services, Inc.</t>
  </si>
  <si>
    <t>West Virginia Community Action Partnerships</t>
  </si>
  <si>
    <t>WestCare California, Inc.</t>
  </si>
  <si>
    <t>WestCare Pacific Islands, Inc.</t>
  </si>
  <si>
    <t>Westchester Community Opportunity Program, Inc. (WestCOP)</t>
  </si>
  <si>
    <t>YWCA of Greater Harrisburg</t>
  </si>
  <si>
    <t>YWCA of Seattle - King County - Snohomish County</t>
  </si>
  <si>
    <t>Grantee ID List</t>
  </si>
  <si>
    <t>12-AK-001</t>
  </si>
  <si>
    <t>12-AL-002</t>
  </si>
  <si>
    <t>12-AZ-003</t>
  </si>
  <si>
    <t>12-AZ-004</t>
  </si>
  <si>
    <t>12-CA-006</t>
  </si>
  <si>
    <t>12-CA-007</t>
  </si>
  <si>
    <t>12-CA-010</t>
  </si>
  <si>
    <t>12-CA-011</t>
  </si>
  <si>
    <t>12-CA-013</t>
  </si>
  <si>
    <t>12-CA-014</t>
  </si>
  <si>
    <t>12-CA-015</t>
  </si>
  <si>
    <t>12-CA-016</t>
  </si>
  <si>
    <t>12-CA-017</t>
  </si>
  <si>
    <t>12-CA-018</t>
  </si>
  <si>
    <t>12-CA-019</t>
  </si>
  <si>
    <t>12-CT-021</t>
  </si>
  <si>
    <t>12-FL-023</t>
  </si>
  <si>
    <t>12-FL-024</t>
  </si>
  <si>
    <t>12-FL-028</t>
  </si>
  <si>
    <t>12-GA-029</t>
  </si>
  <si>
    <t>12-ID-032</t>
  </si>
  <si>
    <t>12-IL-033</t>
  </si>
  <si>
    <t>12-IL-034</t>
  </si>
  <si>
    <t>12-IN-035</t>
  </si>
  <si>
    <t>12-LA-038</t>
  </si>
  <si>
    <t>12-LA-039</t>
  </si>
  <si>
    <t>12-MA-040</t>
  </si>
  <si>
    <t>12-MD-042</t>
  </si>
  <si>
    <t>12-ME-043</t>
  </si>
  <si>
    <t>12-MI-044</t>
  </si>
  <si>
    <t>12-MI-045</t>
  </si>
  <si>
    <t>12-MN-046</t>
  </si>
  <si>
    <t>12-NC-049</t>
  </si>
  <si>
    <t>12-NC-050</t>
  </si>
  <si>
    <t>12-ND-051</t>
  </si>
  <si>
    <t>12-NJ-053</t>
  </si>
  <si>
    <t>12-NM-055</t>
  </si>
  <si>
    <t>12-NY-060</t>
  </si>
  <si>
    <t>12-NY-061</t>
  </si>
  <si>
    <t>12-NY-063</t>
  </si>
  <si>
    <t>12-OH-064</t>
  </si>
  <si>
    <t>12-OK-065</t>
  </si>
  <si>
    <t>12-OR-066</t>
  </si>
  <si>
    <t>12-PA-067</t>
  </si>
  <si>
    <t>12-SC-069</t>
  </si>
  <si>
    <t>12-TX-071</t>
  </si>
  <si>
    <t>12-TX-072</t>
  </si>
  <si>
    <t>12-TX-075</t>
  </si>
  <si>
    <t>12-TX-076</t>
  </si>
  <si>
    <t>12-VA-077</t>
  </si>
  <si>
    <t>12-WA-078</t>
  </si>
  <si>
    <t>12-WA-079</t>
  </si>
  <si>
    <t>12-WI-080</t>
  </si>
  <si>
    <t>12-WV-081</t>
  </si>
  <si>
    <t>12-ZZ-020</t>
  </si>
  <si>
    <t>12-ZZ-026</t>
  </si>
  <si>
    <t>12-ZZ-031</t>
  </si>
  <si>
    <t>12-ZZ-041</t>
  </si>
  <si>
    <t>12-ZZ-070</t>
  </si>
  <si>
    <t>13-AR-086</t>
  </si>
  <si>
    <t>13-AZ-087</t>
  </si>
  <si>
    <t>13-CA-090</t>
  </si>
  <si>
    <t>13-CT-093</t>
  </si>
  <si>
    <t>13-DE-095</t>
  </si>
  <si>
    <t>13-FL-096</t>
  </si>
  <si>
    <t>13-FL-098</t>
  </si>
  <si>
    <t>13-GA-101</t>
  </si>
  <si>
    <t>13-GA-102</t>
  </si>
  <si>
    <t>13-IA-103</t>
  </si>
  <si>
    <t>13-IL-104</t>
  </si>
  <si>
    <t>13-IL-105</t>
  </si>
  <si>
    <t>13-IN-106</t>
  </si>
  <si>
    <t>13-MD-107</t>
  </si>
  <si>
    <t>13-MI-108</t>
  </si>
  <si>
    <t>13-MO-047</t>
  </si>
  <si>
    <t>13-MO-110</t>
  </si>
  <si>
    <t>13-MS-111</t>
  </si>
  <si>
    <t>13-NC-114</t>
  </si>
  <si>
    <t>13-NH-115</t>
  </si>
  <si>
    <t>13-NV-056</t>
  </si>
  <si>
    <t>13-NV-117</t>
  </si>
  <si>
    <t>13-NV-118</t>
  </si>
  <si>
    <t>13-NY-119</t>
  </si>
  <si>
    <t>13-NY-121</t>
  </si>
  <si>
    <t>13-NY-122</t>
  </si>
  <si>
    <t>13-OH-123</t>
  </si>
  <si>
    <t>13-OH-124</t>
  </si>
  <si>
    <t>13-OR-125</t>
  </si>
  <si>
    <t>13-OR-126</t>
  </si>
  <si>
    <t>13-OR-128</t>
  </si>
  <si>
    <t>13-PA-129</t>
  </si>
  <si>
    <t>13-PA-130</t>
  </si>
  <si>
    <t>13-PA-131</t>
  </si>
  <si>
    <t>13-PR-132</t>
  </si>
  <si>
    <t>13-SD-136</t>
  </si>
  <si>
    <t>13-TN-139</t>
  </si>
  <si>
    <t>13-TX-140</t>
  </si>
  <si>
    <t>13-TX-142</t>
  </si>
  <si>
    <t>13-VA-144</t>
  </si>
  <si>
    <t>13-WA-146</t>
  </si>
  <si>
    <t>13-WA-148</t>
  </si>
  <si>
    <t>13-WI-150</t>
  </si>
  <si>
    <t>13-WI-151</t>
  </si>
  <si>
    <t>13-ZZ-092</t>
  </si>
  <si>
    <t>13-ZZ-094</t>
  </si>
  <si>
    <t>13-ZZ-133</t>
  </si>
  <si>
    <t>13-ZZ-134</t>
  </si>
  <si>
    <t>13-ZZ-145</t>
  </si>
  <si>
    <t>13-ZZ-147</t>
  </si>
  <si>
    <t>14-AK-152</t>
  </si>
  <si>
    <t>14-AL-154</t>
  </si>
  <si>
    <t>14-AL-155</t>
  </si>
  <si>
    <t>14-AR-156</t>
  </si>
  <si>
    <t>14-AZ-157</t>
  </si>
  <si>
    <t>14-AZ-158</t>
  </si>
  <si>
    <t>14-AZ-159</t>
  </si>
  <si>
    <t>14-AZ-160</t>
  </si>
  <si>
    <t>14-CA-161</t>
  </si>
  <si>
    <t>14-CA-163</t>
  </si>
  <si>
    <t>14-CA-164</t>
  </si>
  <si>
    <t>14-CA-167</t>
  </si>
  <si>
    <t>14-CA-169</t>
  </si>
  <si>
    <t>14-CA-170</t>
  </si>
  <si>
    <t>14-CA-171</t>
  </si>
  <si>
    <t>14-CA-173</t>
  </si>
  <si>
    <t>14-CA-175</t>
  </si>
  <si>
    <t>14-CA-176</t>
  </si>
  <si>
    <t>14-CA-177</t>
  </si>
  <si>
    <t>14-CA-324</t>
  </si>
  <si>
    <t>14-CT-178</t>
  </si>
  <si>
    <t>14-FL-179</t>
  </si>
  <si>
    <t>14-FL-181</t>
  </si>
  <si>
    <t>14-FL-182</t>
  </si>
  <si>
    <t>14-FL-184</t>
  </si>
  <si>
    <t>14-FL-185</t>
  </si>
  <si>
    <t>14-FL-187</t>
  </si>
  <si>
    <t>14-FL-322</t>
  </si>
  <si>
    <t>14-GA-188</t>
  </si>
  <si>
    <t>14-GA-189</t>
  </si>
  <si>
    <t>14-HI-190</t>
  </si>
  <si>
    <t>14-IA-191</t>
  </si>
  <si>
    <t>14-ID-193</t>
  </si>
  <si>
    <t>14-IL-194</t>
  </si>
  <si>
    <t>14-IL-195</t>
  </si>
  <si>
    <t>14-IL-196</t>
  </si>
  <si>
    <t>14-IL-197</t>
  </si>
  <si>
    <t>14-IL-198</t>
  </si>
  <si>
    <t>14-IN-199</t>
  </si>
  <si>
    <t>14-IN-200</t>
  </si>
  <si>
    <t>14-KS-322</t>
  </si>
  <si>
    <t>14-KY-204</t>
  </si>
  <si>
    <t>14-LA-205</t>
  </si>
  <si>
    <t>14-LA-207</t>
  </si>
  <si>
    <t>14-LA-208</t>
  </si>
  <si>
    <t>14-MA-210</t>
  </si>
  <si>
    <t>14-MA-211</t>
  </si>
  <si>
    <t>14-MD-214</t>
  </si>
  <si>
    <t>14-MD-215</t>
  </si>
  <si>
    <t>14-MD-216</t>
  </si>
  <si>
    <t>14-MD-217</t>
  </si>
  <si>
    <t>14-MI-218</t>
  </si>
  <si>
    <t>14-MI-219</t>
  </si>
  <si>
    <t>14-MI-220</t>
  </si>
  <si>
    <t>14-MI-221</t>
  </si>
  <si>
    <t>14-MI-222</t>
  </si>
  <si>
    <t>14-MI-223</t>
  </si>
  <si>
    <t>14-MI-224</t>
  </si>
  <si>
    <t>14-MI-226</t>
  </si>
  <si>
    <t>14-MN-227</t>
  </si>
  <si>
    <t>14-MO-228</t>
  </si>
  <si>
    <t>14-MO-229</t>
  </si>
  <si>
    <t>14-MS-231</t>
  </si>
  <si>
    <t>14-MS-232</t>
  </si>
  <si>
    <t>14-MS-233</t>
  </si>
  <si>
    <t>14-MS-234</t>
  </si>
  <si>
    <t>14-NC-235</t>
  </si>
  <si>
    <t>14-NC-236</t>
  </si>
  <si>
    <t>14-NE-238</t>
  </si>
  <si>
    <t>14-NE-239</t>
  </si>
  <si>
    <t>14-NH-240</t>
  </si>
  <si>
    <t>14-NJ-242</t>
  </si>
  <si>
    <t>14-NJ-243</t>
  </si>
  <si>
    <t>14-NM-246</t>
  </si>
  <si>
    <t>14-NM-247</t>
  </si>
  <si>
    <t>14-NV-248</t>
  </si>
  <si>
    <t>14-NY-249</t>
  </si>
  <si>
    <t>14-NY-250</t>
  </si>
  <si>
    <t>14-NY-251</t>
  </si>
  <si>
    <t>14-NY-253</t>
  </si>
  <si>
    <t>14-NY-254</t>
  </si>
  <si>
    <t>14-NY-256</t>
  </si>
  <si>
    <t>14-NY-259</t>
  </si>
  <si>
    <t>14-OH-260</t>
  </si>
  <si>
    <t>14-OH-261</t>
  </si>
  <si>
    <t>14-OH-262</t>
  </si>
  <si>
    <t>14-OH-263</t>
  </si>
  <si>
    <t>14-OH-264</t>
  </si>
  <si>
    <t>14-OH-265</t>
  </si>
  <si>
    <t>14-OH-266</t>
  </si>
  <si>
    <t>14-OH-267</t>
  </si>
  <si>
    <t>14-OH-268</t>
  </si>
  <si>
    <t>14-OH-269</t>
  </si>
  <si>
    <t>14-OK-270</t>
  </si>
  <si>
    <t>14-OK-271</t>
  </si>
  <si>
    <t>14-OR-272</t>
  </si>
  <si>
    <t>14-PA-273</t>
  </si>
  <si>
    <t>14-PA-274</t>
  </si>
  <si>
    <t>14-PA-276</t>
  </si>
  <si>
    <t>14-PA-277</t>
  </si>
  <si>
    <t>14-PA-279</t>
  </si>
  <si>
    <t>14-PA-280</t>
  </si>
  <si>
    <t>14-PA-281</t>
  </si>
  <si>
    <t>14-PA-282</t>
  </si>
  <si>
    <t>14-TN-283</t>
  </si>
  <si>
    <t>14-TN-284</t>
  </si>
  <si>
    <t>14-TN-285</t>
  </si>
  <si>
    <t>14-TN-287</t>
  </si>
  <si>
    <t>14-TX-288</t>
  </si>
  <si>
    <t>14-TX-290</t>
  </si>
  <si>
    <t>14-TX-292</t>
  </si>
  <si>
    <t>14-TX-293</t>
  </si>
  <si>
    <t>14-VA-294</t>
  </si>
  <si>
    <t>14-VA-296</t>
  </si>
  <si>
    <t>14-VA-297</t>
  </si>
  <si>
    <t>14-VA-298</t>
  </si>
  <si>
    <t>14-VI-299</t>
  </si>
  <si>
    <t>14-WA-300</t>
  </si>
  <si>
    <t>14-WI-302</t>
  </si>
  <si>
    <t>14-WV-303</t>
  </si>
  <si>
    <t>14-WV-304</t>
  </si>
  <si>
    <t>14-WV-305</t>
  </si>
  <si>
    <t>14-ZZ-308</t>
  </si>
  <si>
    <t>14-ZZ-311</t>
  </si>
  <si>
    <t>14-ZZ-313</t>
  </si>
  <si>
    <t>14-ZZ-314</t>
  </si>
  <si>
    <t>14-ZZ-317</t>
  </si>
  <si>
    <t>14-ZZ-318</t>
  </si>
  <si>
    <t>15-CA-091</t>
  </si>
  <si>
    <t>15-CA-322</t>
  </si>
  <si>
    <t>15-FL-324</t>
  </si>
  <si>
    <t>15-GA-325</t>
  </si>
  <si>
    <t>15-GU-326</t>
  </si>
  <si>
    <t>15-IA-192</t>
  </si>
  <si>
    <t>15-IN-201</t>
  </si>
  <si>
    <t>15-MI-328</t>
  </si>
  <si>
    <t>15-MO-330</t>
  </si>
  <si>
    <t>15-NY-252</t>
  </si>
  <si>
    <t>15-OH-333</t>
  </si>
  <si>
    <t>15-PA-068</t>
  </si>
  <si>
    <t>15-PA-334</t>
  </si>
  <si>
    <t>15-TX-141</t>
  </si>
  <si>
    <t>15-UT-336</t>
  </si>
  <si>
    <t>15-WA-338</t>
  </si>
  <si>
    <t>15-ZZ-127</t>
  </si>
  <si>
    <t>15-ZZ-340</t>
  </si>
  <si>
    <t>Record ID:</t>
  </si>
  <si>
    <t>Budget Categories:</t>
  </si>
  <si>
    <t>1.  Personnel/Labor</t>
  </si>
  <si>
    <t>2.  TFA</t>
  </si>
  <si>
    <t>3.  Other Non Personnel Provision &amp; Coordination of Supportive Services</t>
  </si>
  <si>
    <t>4.  Lease &amp; Maintenance of Vehicles</t>
  </si>
  <si>
    <t>5.  Administraive</t>
  </si>
  <si>
    <t>Outreach Materials</t>
  </si>
  <si>
    <t>Staff Travel/Training</t>
  </si>
  <si>
    <r>
      <t xml:space="preserve">If yes, are the payments consistent with the NOFA limitations? </t>
    </r>
    <r>
      <rPr>
        <i/>
        <sz val="10"/>
        <color theme="1"/>
        <rFont val="Cambria"/>
        <family val="1"/>
        <scheme val="major"/>
      </rPr>
      <t xml:space="preserve"> (i.e.  Payments per participant household cannot exceed 6 months of rental assistance in a 12 month period OR 10 months of rental assistance in a 2-year period; for extremely low income veterans cannot exceed 9 months of rental assistance in a 12 month period OR 12 months in a 2-year period).</t>
    </r>
  </si>
  <si>
    <r>
      <t xml:space="preserve">If yes, are the payments consistent with the NOFA limitations? </t>
    </r>
    <r>
      <rPr>
        <i/>
        <sz val="10"/>
        <color theme="1"/>
        <rFont val="Cambria"/>
        <family val="1"/>
        <scheme val="major"/>
      </rPr>
      <t xml:space="preserve"> (i.e.  Payments per participant household cannot exceed 6 months in a 12 month period OR 10 months in a 2-year period; for extremely low income veterans cannot exceed 9 months in a 12 month period OR 12 months in a 2-year period).</t>
    </r>
  </si>
  <si>
    <r>
      <t>If yes, are the payments consistent with the NOFA limitations?</t>
    </r>
    <r>
      <rPr>
        <i/>
        <sz val="11"/>
        <color theme="1"/>
        <rFont val="Cambria"/>
        <family val="1"/>
        <scheme val="major"/>
      </rPr>
      <t xml:space="preserve">  </t>
    </r>
    <r>
      <rPr>
        <i/>
        <sz val="10"/>
        <color theme="1"/>
        <rFont val="Cambria"/>
        <family val="1"/>
        <scheme val="major"/>
      </rPr>
      <t>(i.e.  A maximum of one security deposit and one utility deposit may be paid per participant during a 2-year period).</t>
    </r>
  </si>
  <si>
    <r>
      <t>If yes, are the payments consistent with the NOFA limitations?</t>
    </r>
    <r>
      <rPr>
        <i/>
        <sz val="11"/>
        <color theme="1"/>
        <rFont val="Cambria"/>
        <family val="1"/>
        <scheme val="major"/>
      </rPr>
      <t xml:space="preserve"> </t>
    </r>
    <r>
      <rPr>
        <i/>
        <sz val="10"/>
        <color theme="1"/>
        <rFont val="Cambria"/>
        <family val="1"/>
        <scheme val="major"/>
      </rPr>
      <t xml:space="preserve"> (i.e. Car repair or maintenance assistance for a participant may not exceed $1,200 in a 2-year period).</t>
    </r>
  </si>
  <si>
    <r>
      <t xml:space="preserve">If yes, are the payments consistent with the NOFA limitations? </t>
    </r>
    <r>
      <rPr>
        <i/>
        <sz val="10"/>
        <color theme="1"/>
        <rFont val="Cambria"/>
        <family val="1"/>
        <scheme val="major"/>
      </rPr>
      <t xml:space="preserve"> (i.e. Includes reasonable costs such as truck rental, hiring a moving company, or short-term storage fees for a maximum of 3 months or until the participant is in permanent housing, whichever is shorter limited to one time in a 2-year period.)</t>
    </r>
  </si>
  <si>
    <r>
      <t xml:space="preserve">If yes, are the payments consistent with the NOFA limitations? </t>
    </r>
    <r>
      <rPr>
        <i/>
        <sz val="10"/>
        <color theme="1"/>
        <rFont val="Cambria"/>
        <family val="1"/>
        <scheme val="major"/>
      </rPr>
      <t xml:space="preserve"> (i.e. must be made to an "eligible" child care provider for a maximum of 6 months in a 12-month period OR 10 months in a 2-year period; for extremely low income veterans a maximum of 9 months in a 12-month period OR 12 months in a 2-year period.)</t>
    </r>
  </si>
  <si>
    <t>PATH (People Assisting the Homeless)</t>
  </si>
  <si>
    <t>The Salvation Army, a California Corporation</t>
  </si>
  <si>
    <t>Repeat Findings Identified:</t>
  </si>
  <si>
    <t>14-ZZ-153</t>
  </si>
  <si>
    <t>14-ZZ-301</t>
  </si>
  <si>
    <t>16-CA-005</t>
  </si>
  <si>
    <t>16-CA-008</t>
  </si>
  <si>
    <t>16-CA-009</t>
  </si>
  <si>
    <t>16-FL-099</t>
  </si>
  <si>
    <t>16-MO-048</t>
  </si>
  <si>
    <t>16-NC-237</t>
  </si>
  <si>
    <t>16-NJ-054</t>
  </si>
  <si>
    <t>16-NY-057</t>
  </si>
  <si>
    <t>16-NY-062</t>
  </si>
  <si>
    <t>16-TX-074</t>
  </si>
  <si>
    <t>16-ZZ-036</t>
  </si>
  <si>
    <t>16-ZZ-037</t>
  </si>
  <si>
    <t>16-ZZ-058</t>
  </si>
  <si>
    <t>16-ZZ-278</t>
  </si>
  <si>
    <t>Award Amt</t>
  </si>
  <si>
    <t>Advocate Program, Inc.</t>
  </si>
  <si>
    <t>Alliance, Inc.</t>
  </si>
  <si>
    <t>Catholic Charities Dioceses of Camden, Inc.</t>
  </si>
  <si>
    <t>Lighthouse Treatment Center</t>
  </si>
  <si>
    <t>New Directions, Inc.</t>
  </si>
  <si>
    <t>Operation Stand Down Tennessee</t>
  </si>
  <si>
    <t>Swords to Plowshares Veterans Rights Organization</t>
  </si>
  <si>
    <t>The Salvation Army, a Georgia Corporation</t>
  </si>
  <si>
    <t>The Salvation Army, an Illinois Corporation</t>
  </si>
  <si>
    <t>Travelers Aid of Metropolitan Atlanta, Inc.</t>
  </si>
  <si>
    <t>United States Veterans Initiative</t>
  </si>
  <si>
    <t>Vietnam Veterans Workshop, Inc.</t>
  </si>
  <si>
    <t>Volunteers of America of the Carolinas, Inc.</t>
  </si>
  <si>
    <r>
      <t xml:space="preserve">Does the grantee have clear procedures for reporting and following-up on critical incidents including related to persons served? Critical incidents may include events involving injury, aggression or violence, suicide or attempted suicide, abuse, neglect.  </t>
    </r>
    <r>
      <rPr>
        <sz val="10"/>
        <color theme="1"/>
        <rFont val="Calibri"/>
        <family val="2"/>
        <scheme val="minor"/>
      </rPr>
      <t>(Source: Grantee Policies and Procedures manual, copies of incident reports if relevant, documentation of staff training, interview)</t>
    </r>
  </si>
  <si>
    <r>
      <t xml:space="preserve">Does the grantee have signed conflict of interest statements for their board of directors or other governing body?  </t>
    </r>
    <r>
      <rPr>
        <sz val="10"/>
        <color theme="1"/>
        <rFont val="Calibri"/>
        <family val="2"/>
        <scheme val="minor"/>
      </rPr>
      <t>(Source:  grantee board policies, annual signed conflict of interest declarations, annual signed ethical conduct declarations, interview)</t>
    </r>
  </si>
  <si>
    <r>
      <t xml:space="preserve">Does the grantee have written policies and procedures, or language in the subcontractor agreement, which details how the grantee will manage and monitor the work of the subcontractor?  </t>
    </r>
    <r>
      <rPr>
        <sz val="9"/>
        <color theme="1"/>
        <rFont val="Calibri"/>
        <family val="2"/>
        <scheme val="minor"/>
      </rPr>
      <t>(Source:  resolution documents, interview, written agreements with subcontractor)</t>
    </r>
  </si>
  <si>
    <r>
      <t xml:space="preserve">Does the grantee have copies of each subcontractor’s policies and procedures specific to SSVF?  </t>
    </r>
    <r>
      <rPr>
        <sz val="10"/>
        <color theme="1"/>
        <rFont val="Calibri"/>
        <family val="2"/>
        <scheme val="minor"/>
      </rPr>
      <t xml:space="preserve"> (Source:  resolution documents, interview, written agreements with subcontractor)</t>
    </r>
  </si>
  <si>
    <r>
      <t xml:space="preserve">Has the grantee executed written agreements with its subcontractors to carry out program activities (signed MOUs/MOAs)?  </t>
    </r>
    <r>
      <rPr>
        <sz val="9"/>
        <color theme="1"/>
        <rFont val="Calibri"/>
        <family val="2"/>
        <scheme val="minor"/>
      </rPr>
      <t>(Source: written agreements with subcontractor)</t>
    </r>
  </si>
  <si>
    <r>
      <t xml:space="preserve">Do front line staff refer Veteran families to other resources if determined to be ineligible for SSVF services? </t>
    </r>
    <r>
      <rPr>
        <sz val="9"/>
        <color theme="1"/>
        <rFont val="Calibri"/>
        <family val="2"/>
        <scheme val="minor"/>
      </rPr>
      <t>(Source:  Grantee Program Files and Interview, Ineligible intakes/screenings)</t>
    </r>
  </si>
  <si>
    <r>
      <t>Do the written agreements contain descriptions of the type of supportive service activities that the subcontractor will perform?</t>
    </r>
    <r>
      <rPr>
        <sz val="9"/>
        <color theme="1"/>
        <rFont val="Calibri"/>
        <family val="2"/>
        <scheme val="minor"/>
      </rPr>
      <t xml:space="preserve"> (Source:  grantee program files, interview, and written subcontractor agreement)</t>
    </r>
  </si>
  <si>
    <t>The grantee has not executed written agreements with its subcontractors to carry out program activities (signed MOUs/MOAs)?</t>
  </si>
  <si>
    <t>Written agreements do not contain descriptions of the type of supportive service activities that the subcontractor will perform.</t>
  </si>
  <si>
    <t>The grantee does not have signed conflict of interest statements for their board of directors or other governing body.</t>
  </si>
  <si>
    <t>The grantee does not have position descriptions for all staff listed on the approved budget.</t>
  </si>
  <si>
    <t>Front line staff do not refer Veteran families to other resources if determined to be ineligible for SSVF services.</t>
  </si>
  <si>
    <t>The grantee does not have clear procedures for reporting and following-up on critical incidents.</t>
  </si>
  <si>
    <t>The grantee does not have copies of each subcontractor’s policies and procedures specific to SSVF.</t>
  </si>
  <si>
    <t>The grantee does not have written policies and procedures, or language in the subcontractor agreement, which details how the grantee will manage and monitor the work of the subcontractor.</t>
  </si>
  <si>
    <r>
      <t xml:space="preserve">Do front line staff have a clear understanding of the process for determining eligibility? </t>
    </r>
    <r>
      <rPr>
        <sz val="9"/>
        <color theme="1"/>
        <rFont val="Calibri"/>
        <family val="2"/>
        <scheme val="minor"/>
      </rPr>
      <t xml:space="preserve"> (Source: grantee program files and interview)</t>
    </r>
  </si>
  <si>
    <t>Front line staff do not have a clear understanding of the process for determining eligibility.</t>
  </si>
  <si>
    <t>Exhibit 1</t>
  </si>
  <si>
    <r>
      <t>Part B:   Section G Supplement (</t>
    </r>
    <r>
      <rPr>
        <b/>
        <i/>
        <sz val="16"/>
        <color rgb="FFFF0000"/>
        <rFont val="Calibri"/>
        <family val="2"/>
        <scheme val="minor"/>
      </rPr>
      <t>if applicable</t>
    </r>
    <r>
      <rPr>
        <b/>
        <sz val="16"/>
        <color theme="1"/>
        <rFont val="Calibri"/>
        <family val="2"/>
        <scheme val="minor"/>
      </rPr>
      <t>):</t>
    </r>
  </si>
  <si>
    <r>
      <t xml:space="preserve">This section is designed as a supplement to Section G and provides a more in-depth review of the grantee's fiscal administration.  </t>
    </r>
    <r>
      <rPr>
        <b/>
        <sz val="12"/>
        <color theme="1"/>
        <rFont val="Calibri"/>
        <family val="2"/>
        <scheme val="minor"/>
      </rPr>
      <t xml:space="preserve">Only grantees selected for this intensive level of monitoring will receive a "PASS" or "FAIL" result.  </t>
    </r>
  </si>
  <si>
    <t>Corrective Action Plan</t>
  </si>
  <si>
    <t>Date:</t>
  </si>
  <si>
    <t>Instructions:</t>
  </si>
  <si>
    <t>1.</t>
  </si>
  <si>
    <t>2.</t>
  </si>
  <si>
    <t>3.</t>
  </si>
  <si>
    <t xml:space="preserve">Upon receipt, the SSVF Program Office will review progress made toward addressing the concerns and recommendations. </t>
  </si>
  <si>
    <t>4.</t>
  </si>
  <si>
    <t>Name:</t>
  </si>
  <si>
    <t>Monitoring Date:</t>
  </si>
  <si>
    <t>Finding/Concern Identified</t>
  </si>
  <si>
    <t>Action Steps</t>
  </si>
  <si>
    <t>Date Complete / Anticipated Date of Completion</t>
  </si>
  <si>
    <t>Section G Supplement</t>
  </si>
  <si>
    <t>The below report is prepopulated with all findings/concerns from Exhibit II of your monitoring report.</t>
  </si>
  <si>
    <t>Include the name of the person completing this form and date at the bottom of this page.  Attached completed plan with GIFTS requirement.</t>
  </si>
  <si>
    <t>Please review and respond to all items with a finding/concern identfied.  Items with "None", "PASS" or "N/A" do not require a response.</t>
  </si>
  <si>
    <t>NOTE: THIS FORM IS ONLY REQUIRED FOR GRANTEES RECEIVING A CORRECTIVE ACTION PLAN RESULT FROM THE SSVF PROGRAM OFFICE.</t>
  </si>
  <si>
    <r>
      <t xml:space="preserve">Does the grantee register all program participants for the VA required Consumer Survey?  </t>
    </r>
    <r>
      <rPr>
        <sz val="10"/>
        <color theme="1"/>
        <rFont val="Calibri"/>
        <family val="2"/>
        <scheme val="minor"/>
      </rPr>
      <t>(Source: satisfaction surveys; interview)</t>
    </r>
  </si>
  <si>
    <r>
      <t xml:space="preserve">Does the grantee obtain input from program participants from the VA Consumer Survey or other internal surveys?  </t>
    </r>
    <r>
      <rPr>
        <sz val="10"/>
        <color theme="1"/>
        <rFont val="Calibri"/>
        <family val="2"/>
        <scheme val="minor"/>
      </rPr>
      <t>(Source: satisfaction surveys; interview)</t>
    </r>
  </si>
  <si>
    <t>Item Fulfilled (1=Yes, 0=No)</t>
  </si>
  <si>
    <t>Was emergency housing assistance provided to SSVF participant?</t>
  </si>
  <si>
    <t>If yes, are the payments reasonable in relation to the costs charged for other available emergency housing considering the location, quality, size, and type of emergency housing?</t>
  </si>
  <si>
    <r>
      <t xml:space="preserve">If yes, are the payments consistent with the NOFA limitations? </t>
    </r>
    <r>
      <rPr>
        <sz val="10"/>
        <color theme="1"/>
        <rFont val="Cambria"/>
        <family val="1"/>
        <scheme val="major"/>
      </rPr>
      <t xml:space="preserve"> </t>
    </r>
    <r>
      <rPr>
        <i/>
        <sz val="10"/>
        <color theme="1"/>
        <rFont val="Cambria"/>
        <family val="1"/>
        <scheme val="major"/>
      </rPr>
      <t>(i.e.  Payments cannot exceed 72 hours for single Veterans [unless grantee can certify that appropriate shelter/GPD beds are unavailable at the end of that time] OR 45 days for Veterans with spouse/dependents. Assistance may be provided one time per 2-years.)</t>
    </r>
  </si>
  <si>
    <t>Emergency Housing Result:</t>
  </si>
  <si>
    <t>EMERGENCY HOUSING ASSISTANCE</t>
  </si>
  <si>
    <t>FINAL RESULT FOR SG Supplement:</t>
  </si>
  <si>
    <r>
      <t>Do the files reviewed adequately document that the grantee  assesses for rent reasonableness for Veterans receiving financial assistance and either staying in or moving into a new housing unit?</t>
    </r>
    <r>
      <rPr>
        <sz val="9"/>
        <color theme="1"/>
        <rFont val="Calibri"/>
        <family val="2"/>
        <scheme val="minor"/>
      </rPr>
      <t xml:space="preserve"> (Source: Client Files)</t>
    </r>
  </si>
  <si>
    <t>12-FL-025</t>
  </si>
  <si>
    <t>14-MA-209</t>
  </si>
  <si>
    <t>FY15/FY16 UMP Items Reviewed by Monitor:</t>
  </si>
  <si>
    <t>Repeat Issues Identified:</t>
  </si>
  <si>
    <r>
      <t xml:space="preserve">Please list all items identified as repeat issues </t>
    </r>
    <r>
      <rPr>
        <b/>
        <i/>
        <sz val="11"/>
        <color theme="1"/>
        <rFont val="Calibri"/>
        <family val="2"/>
        <scheme val="minor"/>
      </rPr>
      <t>(please include section and item # [ex: B3, D4])</t>
    </r>
  </si>
  <si>
    <t>17-NE-052</t>
  </si>
  <si>
    <t>17-ZZ-113</t>
  </si>
  <si>
    <t>Center for Veterans Issues, Ltd.</t>
  </si>
  <si>
    <t>Rocky Mountain Human Services (dba Denver Options, Inc.)</t>
  </si>
  <si>
    <t>Community Action of Northeast Indiana</t>
  </si>
  <si>
    <t>KI BOIS Community Action Foundation, Inc.</t>
  </si>
  <si>
    <t>Central Nebraska Community Services</t>
  </si>
  <si>
    <t>Carrillo Counseling Services, Inc. (DBA New Beginnings)</t>
  </si>
  <si>
    <t>Changing Homelessness, Inc.</t>
  </si>
  <si>
    <t>Passage Home, Inc.</t>
  </si>
  <si>
    <t xml:space="preserve">One-Eighty Place </t>
  </si>
  <si>
    <t>Asheville Buncombe Community Christian Ministry</t>
  </si>
  <si>
    <t>Catholic Charities, Inc. (dba Catholic Charities of the Diocese of Memphis, Inc.)</t>
  </si>
  <si>
    <t>Total Action Against Poverty In Roanoke Valley</t>
  </si>
  <si>
    <t>Hampton Roads Community Action Program, Inc</t>
  </si>
  <si>
    <t>STOP Incorporated</t>
  </si>
  <si>
    <t>Volunteers Of America Inc</t>
  </si>
  <si>
    <t>Homefirst Services Of Santa Clara County</t>
  </si>
  <si>
    <t>FrontLine</t>
  </si>
  <si>
    <t>Maumee Valley Guidance Center</t>
  </si>
  <si>
    <t>The Salvation Army, a New York Corporation</t>
  </si>
  <si>
    <t>Catholic Charities Inc</t>
  </si>
  <si>
    <t>Neighborhood Centers, Inc.</t>
  </si>
  <si>
    <t>Veterans Multi-Service Center, Inc.</t>
  </si>
  <si>
    <t>FY 2017 Uniform Monitoring Package (UMP)</t>
  </si>
  <si>
    <r>
      <t xml:space="preserve">Do the files reviewed adequately document the participants' housing status as either literally homeless or at-risk of literal homelessness at program entry?  Do prevention files contain an eligibility screener?
</t>
    </r>
    <r>
      <rPr>
        <sz val="10"/>
        <color theme="1"/>
        <rFont val="Calibri"/>
        <family val="2"/>
        <scheme val="minor"/>
      </rPr>
      <t>[38 CFR 62.11 (a)]</t>
    </r>
    <r>
      <rPr>
        <sz val="11"/>
        <color theme="1"/>
        <rFont val="Calibri"/>
        <family val="2"/>
        <scheme val="minor"/>
      </rPr>
      <t xml:space="preserve"> </t>
    </r>
    <r>
      <rPr>
        <sz val="9"/>
        <color theme="1"/>
        <rFont val="Calibri"/>
        <family val="2"/>
        <scheme val="minor"/>
      </rPr>
      <t xml:space="preserve"> (Source: client files, refer to SSVF Program Guide)</t>
    </r>
  </si>
  <si>
    <r>
      <t xml:space="preserve">Are more than 30% of the grantee's referrals coming from HUD-VASH or GPD?  </t>
    </r>
    <r>
      <rPr>
        <i/>
        <sz val="11"/>
        <color theme="1"/>
        <rFont val="Calibri"/>
        <family val="2"/>
        <scheme val="minor"/>
      </rPr>
      <t xml:space="preserve">Please indicate in notes section whether referrals from HUD-VASH/GPD are in conjunction with community planning/coordinated entry efforts.  </t>
    </r>
    <r>
      <rPr>
        <sz val="9"/>
        <color theme="1"/>
        <rFont val="Calibri"/>
        <family val="2"/>
        <scheme val="minor"/>
      </rPr>
      <t xml:space="preserve"> (Source: grantee program files, interview, ineligible intakes/screenings)</t>
    </r>
  </si>
  <si>
    <r>
      <t xml:space="preserve">Are the number of participants currently being served within 10% or less of the service number in the grant agreement? </t>
    </r>
    <r>
      <rPr>
        <sz val="10"/>
        <color theme="1"/>
        <rFont val="Calibri"/>
        <family val="2"/>
        <scheme val="minor"/>
      </rPr>
      <t xml:space="preserve"> (Source: Data Repository Report, FY17 Resolution Template)</t>
    </r>
  </si>
  <si>
    <r>
      <t xml:space="preserve">Does the Data Quality Plan specifically detail staff responsibility including:  timelines for data entry and HMIS Repository uploads, and ongoing quality assurance procedures? </t>
    </r>
    <r>
      <rPr>
        <sz val="10"/>
        <rFont val="Calibri"/>
        <family val="2"/>
        <scheme val="minor"/>
      </rPr>
      <t>(Source:  staff interviews, grantee's policy and procedures manual)</t>
    </r>
  </si>
  <si>
    <t>I.   Data Management &amp; Quality Assurance</t>
  </si>
  <si>
    <t>This section is designed to review the grantee’s data management (HMIS and Repository Uploads) and assess whether quality assurance is in accordance with the grant agreement.</t>
  </si>
  <si>
    <r>
      <t xml:space="preserve">Does the grantee maintain a Comprehensive Data Quality Plan (as published in the "FY 2016 VA Data Guide") to ensure completeness, timeliness, and accuracy of HMIS data? </t>
    </r>
    <r>
      <rPr>
        <sz val="9"/>
        <rFont val="Calibri"/>
        <family val="2"/>
        <scheme val="minor"/>
      </rPr>
      <t>(Source:  staff interview, grantee's policies and procedures manual)</t>
    </r>
  </si>
  <si>
    <r>
      <t xml:space="preserve">The Grantee is providing all agreed upon supportive services to participants and based on an individualized housing-focused assessment. </t>
    </r>
    <r>
      <rPr>
        <sz val="9"/>
        <color theme="1"/>
        <rFont val="Calibri"/>
        <family val="2"/>
        <scheme val="minor"/>
      </rPr>
      <t>(Source: FY17 Resolution Template)</t>
    </r>
  </si>
  <si>
    <r>
      <t xml:space="preserve">Is the grantee working to end Veteran homelessness in all  Continuum(s) of Care (CoC) listed on their resolution? </t>
    </r>
    <r>
      <rPr>
        <sz val="10"/>
        <color theme="1"/>
        <rFont val="Calibri"/>
        <family val="2"/>
        <scheme val="minor"/>
      </rPr>
      <t>(Source:  CoC attendance sheet, CoC meeting minutes, staff interviews, FY17 resolution service area)</t>
    </r>
  </si>
  <si>
    <r>
      <t xml:space="preserve">Does the grantee have position descriptions for all staff listed on the approved budget? </t>
    </r>
    <r>
      <rPr>
        <sz val="10"/>
        <color theme="1"/>
        <rFont val="Calibri"/>
        <family val="2"/>
        <scheme val="minor"/>
      </rPr>
      <t xml:space="preserve"> (Source:  FY17 Final Budget)</t>
    </r>
  </si>
  <si>
    <r>
      <t xml:space="preserve">Does the grantee conduct outreach to all the communities/CoCs listed in their FY17 Resolution?  </t>
    </r>
    <r>
      <rPr>
        <sz val="9"/>
        <rFont val="Calibri"/>
        <family val="2"/>
        <scheme val="minor"/>
      </rPr>
      <t>(Source:  FY17 Resolution Template; grantee outreach logs, interview)</t>
    </r>
  </si>
  <si>
    <r>
      <t xml:space="preserve">Do the files demonstrate that the grantee is assisting clients with their housing search?  </t>
    </r>
    <r>
      <rPr>
        <sz val="10"/>
        <rFont val="Calibri"/>
        <family val="2"/>
        <scheme val="minor"/>
      </rPr>
      <t>(Source: client files</t>
    </r>
    <r>
      <rPr>
        <sz val="10"/>
        <rFont val="Calibri"/>
        <family val="2"/>
        <scheme val="minor"/>
      </rPr>
      <t>)</t>
    </r>
  </si>
  <si>
    <r>
      <t xml:space="preserve">Do the files reviewed adequately document that grantees conduct a habitability inspection on units for veterans receiving financial assistance AND moving into a new housing unit? </t>
    </r>
    <r>
      <rPr>
        <sz val="10"/>
        <rFont val="Calibri"/>
        <family val="2"/>
        <scheme val="minor"/>
      </rPr>
      <t>(Source: Client Files)</t>
    </r>
  </si>
  <si>
    <t>C15-CA-601A</t>
  </si>
  <si>
    <t>Veterans Village of San Diego</t>
  </si>
  <si>
    <t>C15-CA-601B</t>
  </si>
  <si>
    <t>Interfaith Community Services, Inc.</t>
  </si>
  <si>
    <t>C15-CA-602B</t>
  </si>
  <si>
    <t>Volunteers of America Los Angeles</t>
  </si>
  <si>
    <t>C15-CA-604A</t>
  </si>
  <si>
    <t>C15-CA-606A</t>
  </si>
  <si>
    <t>C15-CA-608A</t>
  </si>
  <si>
    <t>C15-CA-608B</t>
  </si>
  <si>
    <t>C15-CA-609A</t>
  </si>
  <si>
    <t>C15-CA-614A</t>
  </si>
  <si>
    <t>Community Action Partnership of San Luis Obispo County, Inc.</t>
  </si>
  <si>
    <t>C15-CA-614B</t>
  </si>
  <si>
    <t>Good Samaritan Shelter</t>
  </si>
  <si>
    <t>C2015-CA-600A</t>
  </si>
  <si>
    <t>Volunteers of America of Los Angeles</t>
  </si>
  <si>
    <t>C2015-CA-600B</t>
  </si>
  <si>
    <t>New Directions, Inc. dba New Directions for Veterans</t>
  </si>
  <si>
    <t>C2015-CA-600C</t>
  </si>
  <si>
    <t>C2015-CA-600E</t>
  </si>
  <si>
    <t>C2015-CA-600H</t>
  </si>
  <si>
    <t>The Salvation Army, a California corporation (at its Bell Shelter)</t>
  </si>
  <si>
    <t>C2015-CA-601B</t>
  </si>
  <si>
    <t>Volunteers of America Southwest</t>
  </si>
  <si>
    <t>C2015-CA-601D</t>
  </si>
  <si>
    <t>C15-CA-500A</t>
  </si>
  <si>
    <t>C15-CA-501A</t>
  </si>
  <si>
    <t>Swords to Plowshares</t>
  </si>
  <si>
    <t>C15-CA-501B</t>
  </si>
  <si>
    <t>Hamilton Family Center</t>
  </si>
  <si>
    <t>C15-CA-502A</t>
  </si>
  <si>
    <t>C15-CA-506A</t>
  </si>
  <si>
    <t>C15-CA-514B</t>
  </si>
  <si>
    <t>C15-HI-501A</t>
  </si>
  <si>
    <t>U.S.VETS INC BARBERS POINT</t>
  </si>
  <si>
    <t>C15-HI-501B</t>
  </si>
  <si>
    <t>Catholic Charities Hawaii</t>
  </si>
  <si>
    <t>C15-NV-500B</t>
  </si>
  <si>
    <t>C15-OR-500A</t>
  </si>
  <si>
    <t>St. Vincent de Paul Society of Lane County Inc.</t>
  </si>
  <si>
    <t>C15-OR-501A</t>
  </si>
  <si>
    <t>Transition Projects</t>
  </si>
  <si>
    <t>C15-WA-500A</t>
  </si>
  <si>
    <t>C15-WA-502A</t>
  </si>
  <si>
    <t>C15-WA-503A</t>
  </si>
  <si>
    <t>Catholic Community Services Western Washington</t>
  </si>
  <si>
    <t>C15-WA-503B</t>
  </si>
  <si>
    <t>C2015-CA-500B</t>
  </si>
  <si>
    <t>Sunnyvale Community Services</t>
  </si>
  <si>
    <t>C2015-CA-504A</t>
  </si>
  <si>
    <t>Veterans Resource Centers of America</t>
  </si>
  <si>
    <t>C2015-CA-508A</t>
  </si>
  <si>
    <t>C2015-NV-500D</t>
  </si>
  <si>
    <t>C2015-NV-500E</t>
  </si>
  <si>
    <t>C2015-OR-502B</t>
  </si>
  <si>
    <t>C2015-OR-505A</t>
  </si>
  <si>
    <t>Community Action Partnership of Oregon (CAPO)</t>
  </si>
  <si>
    <t>C2015-WA-501E</t>
  </si>
  <si>
    <t>C15-CO-503A</t>
  </si>
  <si>
    <t>The Volunteers of America - Colorado Branch</t>
  </si>
  <si>
    <t>C15-CO-504A</t>
  </si>
  <si>
    <t>Denver Options, Inc. dba Rocky Mountain Human Services</t>
  </si>
  <si>
    <t>C15-TX-503A</t>
  </si>
  <si>
    <t>Front Steps</t>
  </si>
  <si>
    <t>C15-TX-601A</t>
  </si>
  <si>
    <t>C15-TX-603A</t>
  </si>
  <si>
    <t>C2015-MT-500B</t>
  </si>
  <si>
    <t>C2015-TX-607B</t>
  </si>
  <si>
    <t>Volunteers of America Texas</t>
  </si>
  <si>
    <t>C2015-TX-607G</t>
  </si>
  <si>
    <t>Starcare Specialty Health</t>
  </si>
  <si>
    <t>C2015-TX-607H</t>
  </si>
  <si>
    <t>C15-IL-511A</t>
  </si>
  <si>
    <t>C15-IN-503A</t>
  </si>
  <si>
    <t>United Way of Central Indiana</t>
  </si>
  <si>
    <t>C15-MN-500A</t>
  </si>
  <si>
    <t>C15-WI-501A</t>
  </si>
  <si>
    <t>Center For Veterans Issues Ltd</t>
  </si>
  <si>
    <t>C2015-IL-510C</t>
  </si>
  <si>
    <t>C2015-IL-510F</t>
  </si>
  <si>
    <t>Associates Of Chicago Urban Day School, Inc.</t>
  </si>
  <si>
    <t>C15-MI-501A</t>
  </si>
  <si>
    <t>Volunteers of America Michigan</t>
  </si>
  <si>
    <t>C15-OH-500A</t>
  </si>
  <si>
    <t>C15-OH-500B</t>
  </si>
  <si>
    <t>Talbert House</t>
  </si>
  <si>
    <t>C15-OH-502B</t>
  </si>
  <si>
    <t>Volunteers Of America of Greater Ohio-Cleveland</t>
  </si>
  <si>
    <t>C15-OH-505A</t>
  </si>
  <si>
    <t>Volunteers Of America of Greater Ohio-Dayton</t>
  </si>
  <si>
    <t>C15-FL-501B</t>
  </si>
  <si>
    <t>Tampa Crossroads- Veterans Assistance Center</t>
  </si>
  <si>
    <t>C15-FL-502A</t>
  </si>
  <si>
    <t>C15-FL-504A</t>
  </si>
  <si>
    <t>C15-FL-507A</t>
  </si>
  <si>
    <t>C15-FL-510A</t>
  </si>
  <si>
    <t>Emergency Services &amp; Homeless Coalition of Jacksonville, Inc.</t>
  </si>
  <si>
    <t>C15-FL-513A</t>
  </si>
  <si>
    <t>C15-FL-600A</t>
  </si>
  <si>
    <t>Carrfour Supportive Housing</t>
  </si>
  <si>
    <t>C15-GA-500A</t>
  </si>
  <si>
    <t>Project Community Connections Inc.</t>
  </si>
  <si>
    <t>C15-GA-500B</t>
  </si>
  <si>
    <t>Travelers Aid of Metropolitan Atlanta</t>
  </si>
  <si>
    <t>C15-GA-508A</t>
  </si>
  <si>
    <t>C15-GA-508B</t>
  </si>
  <si>
    <t>C15-PR-503A</t>
  </si>
  <si>
    <t>Casa Del Peregrino Aguadilla Inc.</t>
  </si>
  <si>
    <t>C15-SC-503A</t>
  </si>
  <si>
    <t>Eastern Carolina Homelessness Organization, Inc.</t>
  </si>
  <si>
    <t>C2015-FL-519A</t>
  </si>
  <si>
    <t>Society of St. Vincent de Paul, South Pinellas</t>
  </si>
  <si>
    <t>C2015-SC-502B</t>
  </si>
  <si>
    <t>One80 Place</t>
  </si>
  <si>
    <t>C15-KS-501A</t>
  </si>
  <si>
    <t>reStart, Inc.</t>
  </si>
  <si>
    <t>C15-KS-501B</t>
  </si>
  <si>
    <t>C15-KY-501A</t>
  </si>
  <si>
    <t>Volunteers of America</t>
  </si>
  <si>
    <t>C15-MO-604A</t>
  </si>
  <si>
    <t>C15-MO-604B</t>
  </si>
  <si>
    <t>C15-TN-504A</t>
  </si>
  <si>
    <t>Centerstone of Tennessee</t>
  </si>
  <si>
    <t>C15-NC-501A</t>
  </si>
  <si>
    <t>Homeward Bound of Western North Carolina, Inc.</t>
  </si>
  <si>
    <t>C15-NC-507A</t>
  </si>
  <si>
    <t>Volunteers of America Carolinas, INC.</t>
  </si>
  <si>
    <t>C15-NC-511B</t>
  </si>
  <si>
    <t>Family Endeavors</t>
  </si>
  <si>
    <t>C15-PA-500A</t>
  </si>
  <si>
    <t>Impact Services Corporation</t>
  </si>
  <si>
    <t>C15-NY-600A</t>
  </si>
  <si>
    <t>C15-NY-600B</t>
  </si>
  <si>
    <t>C15-NY-603A</t>
  </si>
  <si>
    <t>Services for the UnderServed</t>
  </si>
  <si>
    <t>C15-MA-500A</t>
  </si>
  <si>
    <t>C15-MA-506A</t>
  </si>
  <si>
    <t>Veterans Inc.</t>
  </si>
  <si>
    <t>C15-MA-507A</t>
  </si>
  <si>
    <t>C2015-DC-500B</t>
  </si>
  <si>
    <t>The grantee does not register all program participants for the VA required Consumer Survey.</t>
  </si>
  <si>
    <t>The grantee does not obtain input from program participants from VA Consumer Survey or other internal surveys.</t>
  </si>
  <si>
    <t>The grantee does not conduct outreach to all the communities/CoCs listed in their FY17 Resolution.</t>
  </si>
  <si>
    <t>The grantee does not provide outreach services to find and engage hard-to-reach, very low income veteran families throughout the service area.</t>
  </si>
  <si>
    <t>The grantee does not engage in outreach activities with private organizations, state agencies, local government agencies, and other providers in the community.</t>
  </si>
  <si>
    <r>
      <t>Does the grantee conduct and engage in outreach activities with private organizations, state agencies, local government agencies, and other providers in the community?</t>
    </r>
    <r>
      <rPr>
        <sz val="9"/>
        <color theme="1"/>
        <rFont val="Calibri"/>
        <family val="2"/>
        <scheme val="minor"/>
      </rPr>
      <t xml:space="preserve"> (Source: grantee program files and interview; Examples include: connection with Mayors, State Vocational Rehab, State Workforce Agencies, City Hall, Law Enforcement, Local Health Department, Human Services Department)</t>
    </r>
    <r>
      <rPr>
        <sz val="10"/>
        <color theme="1"/>
        <rFont val="Calibri"/>
        <family val="2"/>
        <scheme val="minor"/>
      </rPr>
      <t xml:space="preserve"> [38 CFR 62.30]</t>
    </r>
  </si>
  <si>
    <t>The files reviewed do not adequately document the participants' housing status as either literally homeless or at-risk of literal homelessness at program entry and/or prevention files do not include an eligibility screener.</t>
  </si>
  <si>
    <t>The grantee does not have processes in place to assist clients in securing housing that is safe, affordable, accessible, and acceptable.</t>
  </si>
  <si>
    <t>Missing documentation demonstrating that financial assistance payments were necessary for maintaining independent living in permanent housing and housing stability.</t>
  </si>
  <si>
    <t>The files reviewed do not demonstrate that the grantee is assisting clients with their housing search.</t>
  </si>
  <si>
    <t>I</t>
  </si>
  <si>
    <t>The Data Quality Plan does not specifically detail staff responsibility including:  timelines for data entry and HMIS Repository uploads, and ongoing quality assurance procedures.</t>
  </si>
  <si>
    <t>The grantee is not entering or exporting data to all CoCs served.</t>
  </si>
  <si>
    <t>The grantee does not successfully upload all client information into the SSVF HMIS Repository on a monthly basis.</t>
  </si>
  <si>
    <r>
      <t xml:space="preserve">Does the grantee successfully upload all client information into the SSVF HMIS Repository on a monthly basis? </t>
    </r>
    <r>
      <rPr>
        <sz val="9"/>
        <rFont val="Calibri"/>
        <family val="2"/>
        <scheme val="minor"/>
      </rPr>
      <t>(Source:  Interview; HMIS Upload Tracker, HMIS Activity History Log)</t>
    </r>
  </si>
  <si>
    <r>
      <t xml:space="preserve">Is the grantee entering or exporting data to all CoCs served? </t>
    </r>
    <r>
      <rPr>
        <sz val="9"/>
        <rFont val="Calibri"/>
        <family val="2"/>
        <scheme val="minor"/>
      </rPr>
      <t>(Source:  Interview; HMIS Upload Tracker, APR, FY17 Resolution service area)</t>
    </r>
  </si>
  <si>
    <t>Client file data is not accurately entered into the grantee's HMIS system.</t>
  </si>
  <si>
    <t>Does the Grantee have subcontractors?</t>
  </si>
  <si>
    <r>
      <t xml:space="preserve">If yes, are the payments consistent with the NOFA limitations? </t>
    </r>
    <r>
      <rPr>
        <sz val="10"/>
        <rFont val="Cambria"/>
        <family val="1"/>
        <scheme val="major"/>
      </rPr>
      <t xml:space="preserve"> </t>
    </r>
    <r>
      <rPr>
        <i/>
        <sz val="10"/>
        <rFont val="Cambria"/>
        <family val="1"/>
        <scheme val="major"/>
      </rPr>
      <t>(i.e.  Limited to $1,500 total GHS [this includes a $500 maximum for Emergency Supplies Assistance] per participant household during a 2-year period)</t>
    </r>
  </si>
  <si>
    <t>I1</t>
  </si>
  <si>
    <t>I2</t>
  </si>
  <si>
    <t>I3</t>
  </si>
  <si>
    <t>I4</t>
  </si>
  <si>
    <t>I5</t>
  </si>
  <si>
    <t>I6</t>
  </si>
  <si>
    <t xml:space="preserve">       E7:</t>
  </si>
  <si>
    <t>The files reviewed do not adequately document that grantees conduct a habitability inspection on units for veterans receiving financial assistance and moving into a new housing unit.</t>
  </si>
  <si>
    <t>TFA payments are not captured in the grantee's HMIS data and/or TFA amounts do not reconcile with client file documentation/HHS drawdowns.</t>
  </si>
  <si>
    <t>I3:</t>
  </si>
  <si>
    <t>I4:</t>
  </si>
  <si>
    <t>I5:</t>
  </si>
  <si>
    <t>I2:</t>
  </si>
  <si>
    <t>I1:</t>
  </si>
  <si>
    <t>I6:</t>
  </si>
  <si>
    <t>The grantee does not work to end Veteran homelessness in conjunction with their Continuum(s) of Care (CoC) listed on their FY17 Resolution.</t>
  </si>
  <si>
    <r>
      <t>When a person served is found ineligible for services, does grantee have a process to:
     • Inform the participant as to the reasons
     • Recommend alternative services to the Veteran
     • Notify the referral source as to the reasons (if applicable)
     • Inform the Veteran of the grievance process in the event                there is a disagreement with ineligibility determination.</t>
    </r>
    <r>
      <rPr>
        <sz val="9"/>
        <color theme="1"/>
        <rFont val="Calibri"/>
        <family val="2"/>
        <scheme val="minor"/>
      </rPr>
      <t xml:space="preserve">
(Source: grantee program files and interview, review of ineligible Veteran screenings/intakes)</t>
    </r>
    <r>
      <rPr>
        <sz val="11"/>
        <color theme="1"/>
        <rFont val="Calibri"/>
        <family val="2"/>
        <scheme val="minor"/>
      </rPr>
      <t xml:space="preserve">
</t>
    </r>
  </si>
  <si>
    <t>When a person served is found ineligible for services, the grantee does not have a process to: inform the participant as to the reasons; recommend alternative services; notify the referral source as to the reasons, and/or notify the participant of grievance process.</t>
  </si>
  <si>
    <r>
      <t xml:space="preserve">Is TFA information captured in the HMIS data? Do HMIS TFA amounts reconcile with client file documentation and/or HHS drawdowns?
</t>
    </r>
    <r>
      <rPr>
        <sz val="10"/>
        <rFont val="Calibri"/>
        <family val="2"/>
        <scheme val="minor"/>
      </rPr>
      <t>(Source: HMIS System Review, client files, drawdown backup documentation, and interviews)</t>
    </r>
  </si>
  <si>
    <t>Section A Score:</t>
  </si>
  <si>
    <t>Total Scores Possible</t>
  </si>
  <si>
    <t>% Score</t>
  </si>
  <si>
    <t>Section B Score:</t>
  </si>
  <si>
    <t>Section C Score:</t>
  </si>
  <si>
    <t>Section D Score:</t>
  </si>
  <si>
    <t>Section G Score:</t>
  </si>
  <si>
    <t>Section F Score:</t>
  </si>
  <si>
    <t>Section H Score:</t>
  </si>
  <si>
    <t>Section I Score:</t>
  </si>
  <si>
    <r>
      <t xml:space="preserve">Is the grantee participating in the local community’s coordinated entry process?  In communities where coordinated entry does not exist does the grantee have written policies and procedures that describe how admissions will be prioritized and who is responsible for making admission decisions?  </t>
    </r>
    <r>
      <rPr>
        <sz val="10"/>
        <color theme="1"/>
        <rFont val="Calibri"/>
        <family val="2"/>
        <scheme val="minor"/>
      </rPr>
      <t>(Source:  grantee policy and procedures manual, grantee program handbooks, grantee program brochures, staff interview)</t>
    </r>
  </si>
  <si>
    <r>
      <t xml:space="preserve">Does the grantee identify, track and account for all costs (including administrative costs) charged to the SSVF grant?
</t>
    </r>
    <r>
      <rPr>
        <sz val="9"/>
        <color theme="1"/>
        <rFont val="Calibri"/>
        <family val="2"/>
        <scheme val="minor"/>
      </rPr>
      <t>(Source: program files, fiscal records, and approved budget)</t>
    </r>
  </si>
  <si>
    <r>
      <t xml:space="preserve">Are charges to SSVF for salaries and wages based on payroll documentation and approved by a responsible official of the organization being monitored?  </t>
    </r>
    <r>
      <rPr>
        <sz val="9"/>
        <color theme="1"/>
        <rFont val="Calibri"/>
        <family val="2"/>
        <scheme val="minor"/>
      </rPr>
      <t>(Source: grantee program files)</t>
    </r>
  </si>
  <si>
    <r>
      <t xml:space="preserve">Are charges to SSVF for salaries and wages supported by records that accurately reflect the work performed? </t>
    </r>
    <r>
      <rPr>
        <sz val="9"/>
        <color theme="1"/>
        <rFont val="Calibri"/>
        <family val="2"/>
        <scheme val="minor"/>
      </rPr>
      <t xml:space="preserve">  (Source:  grantee program files)</t>
    </r>
  </si>
  <si>
    <t>The grantee does not identify, track and account for all costs (including administrative costs) charged to the SSVF grant.</t>
  </si>
  <si>
    <t>Charges to SSVF for salaries and wages are not based on payroll documentation and approved by a responsible official of the organization being monitored.</t>
  </si>
  <si>
    <t>Charges to SSVF for salaries and wages are not supported by records that accurately reflect the work performed.</t>
  </si>
  <si>
    <t>Last Revision:  10/18/2016</t>
  </si>
  <si>
    <r>
      <t xml:space="preserve">Is client file data accurately entered into the grantee's HMIS system?  Data entered should include the following data elements and match client file information provided:
    • Valid VAMC station codes*
    • Valid CoC codes*
    • Valid Veteran SSN*
    • Residential move-in date* (if applicable)
    • Head of Household designation*
    • Housing Prevention Screener Scores/Threshold* (if applicable)
    • TFA Payment Amounts
    • Services Provided
    • Entry/Exit Date &amp; Destination.*
</t>
    </r>
    <r>
      <rPr>
        <sz val="10"/>
        <rFont val="Calibri"/>
        <family val="2"/>
        <scheme val="minor"/>
      </rPr>
      <t>(Source: client files and HMIS System Review)</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</si>
</sst>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63" x14ac:knownFonts="1">
    <font>
      <sz val="11"/>
      <color theme="1"/>
      <name val="Calibri"/>
      <family val="2"/>
      <scheme val="minor"/>
    </font>
    <font>
      <b/>
      <sz val="11"/>
      <color theme="1"/>
      <name val="Calibri"/>
      <family val="2"/>
      <scheme val="minor"/>
    </font>
    <font>
      <b/>
      <sz val="12"/>
      <color theme="1"/>
      <name val="Calibri"/>
      <family val="2"/>
    </font>
    <font>
      <b/>
      <u/>
      <sz val="12"/>
      <color theme="1"/>
      <name val="Calibri"/>
      <family val="2"/>
    </font>
    <font>
      <b/>
      <u/>
      <sz val="12"/>
      <color rgb="FF000000"/>
      <name val="Calibri"/>
      <family val="2"/>
    </font>
    <font>
      <sz val="12"/>
      <color rgb="FF000000"/>
      <name val="Calibri"/>
      <family val="2"/>
    </font>
    <font>
      <sz val="11"/>
      <color theme="1"/>
      <name val="Symbol"/>
      <family val="1"/>
      <charset val="2"/>
    </font>
    <font>
      <b/>
      <sz val="12"/>
      <color theme="1"/>
      <name val="Calibri"/>
      <family val="2"/>
      <scheme val="minor"/>
    </font>
    <font>
      <b/>
      <sz val="14"/>
      <color theme="1"/>
      <name val="Calibri"/>
      <family val="2"/>
      <scheme val="minor"/>
    </font>
    <font>
      <b/>
      <sz val="16"/>
      <color theme="4"/>
      <name val="Cambria"/>
      <family val="1"/>
      <scheme val="major"/>
    </font>
    <font>
      <b/>
      <sz val="14"/>
      <color theme="1"/>
      <name val="Cambria"/>
      <family val="1"/>
      <scheme val="major"/>
    </font>
    <font>
      <sz val="14"/>
      <color theme="1"/>
      <name val="Calibri"/>
      <family val="2"/>
      <scheme val="minor"/>
    </font>
    <font>
      <sz val="12"/>
      <color theme="1"/>
      <name val="Calibri"/>
      <family val="2"/>
      <scheme val="minor"/>
    </font>
    <font>
      <b/>
      <u/>
      <sz val="12"/>
      <color theme="1"/>
      <name val="Calibri"/>
      <family val="2"/>
      <scheme val="minor"/>
    </font>
    <font>
      <sz val="10"/>
      <color theme="1"/>
      <name val="Calibri"/>
      <family val="2"/>
      <scheme val="minor"/>
    </font>
    <font>
      <sz val="9"/>
      <color theme="1"/>
      <name val="Calibri"/>
      <family val="2"/>
      <scheme val="minor"/>
    </font>
    <font>
      <sz val="8"/>
      <color rgb="FF000000"/>
      <name val="Tahoma"/>
      <family val="2"/>
    </font>
    <font>
      <b/>
      <sz val="12"/>
      <color rgb="FFC00000"/>
      <name val="Calibri"/>
      <family val="2"/>
      <scheme val="minor"/>
    </font>
    <font>
      <b/>
      <sz val="16"/>
      <color theme="1"/>
      <name val="Calibri"/>
      <family val="2"/>
      <scheme val="minor"/>
    </font>
    <font>
      <sz val="16"/>
      <color theme="1"/>
      <name val="Calibri"/>
      <family val="2"/>
      <scheme val="minor"/>
    </font>
    <font>
      <b/>
      <sz val="12"/>
      <name val="Calibri"/>
      <family val="2"/>
      <scheme val="minor"/>
    </font>
    <font>
      <b/>
      <sz val="8"/>
      <color theme="1"/>
      <name val="Tahoma"/>
      <family val="2"/>
    </font>
    <font>
      <sz val="8"/>
      <color theme="1"/>
      <name val="Tahoma"/>
      <family val="2"/>
    </font>
    <font>
      <sz val="14"/>
      <color theme="1"/>
      <name val="Cambria"/>
      <family val="1"/>
      <scheme val="major"/>
    </font>
    <font>
      <b/>
      <sz val="12"/>
      <color theme="1"/>
      <name val="Cambria"/>
      <family val="1"/>
      <scheme val="major"/>
    </font>
    <font>
      <sz val="11"/>
      <color theme="1"/>
      <name val="Cambria"/>
      <family val="1"/>
      <scheme val="major"/>
    </font>
    <font>
      <sz val="12"/>
      <color theme="1"/>
      <name val="Cambria"/>
      <family val="1"/>
      <scheme val="major"/>
    </font>
    <font>
      <b/>
      <sz val="10"/>
      <color theme="1"/>
      <name val="Tahoma"/>
      <family val="2"/>
    </font>
    <font>
      <sz val="10"/>
      <color theme="1"/>
      <name val="Tahoma"/>
      <family val="2"/>
    </font>
    <font>
      <b/>
      <sz val="10"/>
      <color theme="1"/>
      <name val="Calibri"/>
      <family val="2"/>
      <scheme val="minor"/>
    </font>
    <font>
      <u/>
      <sz val="12"/>
      <color theme="1"/>
      <name val="Calibri"/>
      <family val="2"/>
      <scheme val="minor"/>
    </font>
    <font>
      <b/>
      <sz val="11"/>
      <color theme="1"/>
      <name val="Cambria"/>
      <family val="1"/>
      <scheme val="major"/>
    </font>
    <font>
      <b/>
      <sz val="12"/>
      <name val="Cambria"/>
      <family val="1"/>
      <scheme val="major"/>
    </font>
    <font>
      <i/>
      <sz val="10"/>
      <color theme="1"/>
      <name val="Cambria"/>
      <family val="1"/>
      <scheme val="major"/>
    </font>
    <font>
      <i/>
      <sz val="11"/>
      <color theme="1"/>
      <name val="Cambria"/>
      <family val="1"/>
      <scheme val="major"/>
    </font>
    <font>
      <sz val="10"/>
      <color theme="1"/>
      <name val="Cambria"/>
      <family val="1"/>
      <scheme val="major"/>
    </font>
    <font>
      <b/>
      <sz val="14"/>
      <color theme="3"/>
      <name val="Cambria"/>
      <family val="1"/>
      <scheme val="major"/>
    </font>
    <font>
      <b/>
      <i/>
      <sz val="12"/>
      <color theme="1"/>
      <name val="Cambria"/>
      <family val="1"/>
      <scheme val="major"/>
    </font>
    <font>
      <b/>
      <sz val="14"/>
      <name val="Cambria"/>
      <family val="1"/>
      <scheme val="major"/>
    </font>
    <font>
      <sz val="11"/>
      <name val="Calibri"/>
      <family val="2"/>
      <scheme val="minor"/>
    </font>
    <font>
      <sz val="9"/>
      <name val="Calibri"/>
      <family val="2"/>
      <scheme val="minor"/>
    </font>
    <font>
      <i/>
      <sz val="11"/>
      <color theme="1"/>
      <name val="Calibri"/>
      <family val="2"/>
      <scheme val="minor"/>
    </font>
    <font>
      <b/>
      <sz val="12"/>
      <color rgb="FFC00000"/>
      <name val="Cambria"/>
      <family val="1"/>
      <scheme val="major"/>
    </font>
    <font>
      <b/>
      <sz val="11"/>
      <color theme="3"/>
      <name val="Cambria"/>
      <family val="1"/>
      <scheme val="major"/>
    </font>
    <font>
      <b/>
      <u/>
      <sz val="11"/>
      <color theme="1"/>
      <name val="Cambria"/>
      <family val="1"/>
      <scheme val="major"/>
    </font>
    <font>
      <sz val="11"/>
      <color rgb="FFFF0000"/>
      <name val="Calibri"/>
      <family val="2"/>
      <scheme val="minor"/>
    </font>
    <font>
      <b/>
      <sz val="12"/>
      <color rgb="FFFF0000"/>
      <name val="Cambria"/>
      <family val="1"/>
      <scheme val="major"/>
    </font>
    <font>
      <sz val="12"/>
      <name val="Calibri"/>
      <family val="2"/>
      <scheme val="minor"/>
    </font>
    <font>
      <b/>
      <i/>
      <sz val="11"/>
      <color theme="1"/>
      <name val="Cambria"/>
      <family val="1"/>
      <scheme val="major"/>
    </font>
    <font>
      <b/>
      <i/>
      <sz val="11"/>
      <color theme="1"/>
      <name val="Calibri"/>
      <family val="2"/>
      <scheme val="minor"/>
    </font>
    <font>
      <b/>
      <sz val="10"/>
      <name val="Tahoma"/>
      <family val="2"/>
    </font>
    <font>
      <b/>
      <i/>
      <sz val="16"/>
      <color rgb="FFFF0000"/>
      <name val="Calibri"/>
      <family val="2"/>
      <scheme val="minor"/>
    </font>
    <font>
      <b/>
      <sz val="14"/>
      <name val="Calibri"/>
      <family val="2"/>
      <scheme val="minor"/>
    </font>
    <font>
      <b/>
      <u/>
      <sz val="16"/>
      <name val="Calibri"/>
      <family val="2"/>
      <scheme val="minor"/>
    </font>
    <font>
      <b/>
      <sz val="11"/>
      <color rgb="FFC00000"/>
      <name val="Calibri"/>
      <family val="2"/>
      <scheme val="minor"/>
    </font>
    <font>
      <b/>
      <sz val="11"/>
      <name val="Calibri"/>
      <family val="2"/>
      <scheme val="minor"/>
    </font>
    <font>
      <sz val="10"/>
      <name val="Calibri"/>
      <family val="2"/>
      <scheme val="minor"/>
    </font>
    <font>
      <sz val="11"/>
      <color rgb="FF000000"/>
      <name val="Georgia"/>
      <family val="1"/>
    </font>
    <font>
      <sz val="11"/>
      <color rgb="FF000000"/>
      <name val="Calibri"/>
      <family val="2"/>
    </font>
    <font>
      <sz val="11"/>
      <color rgb="FF000000"/>
      <name val="Symbol"/>
      <family val="1"/>
      <charset val="2"/>
    </font>
    <font>
      <sz val="11"/>
      <name val="Cambria"/>
      <family val="1"/>
      <scheme val="major"/>
    </font>
    <font>
      <sz val="10"/>
      <name val="Cambria"/>
      <family val="1"/>
      <scheme val="major"/>
    </font>
    <font>
      <i/>
      <sz val="10"/>
      <name val="Cambria"/>
      <family val="1"/>
      <scheme val="major"/>
    </font>
  </fonts>
  <fills count="12">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576">
    <xf numFmtId="0" fontId="0" fillId="0" borderId="0" xfId="0"/>
    <xf numFmtId="0" fontId="2" fillId="2" borderId="1" xfId="0" applyFont="1" applyFill="1" applyBorder="1" applyAlignment="1">
      <alignment horizontal="left" vertical="center"/>
    </xf>
    <xf numFmtId="0" fontId="7" fillId="2" borderId="1" xfId="0" applyFont="1" applyFill="1" applyBorder="1" applyAlignment="1">
      <alignment vertical="center"/>
    </xf>
    <xf numFmtId="0" fontId="0" fillId="4" borderId="0" xfId="0" applyFill="1"/>
    <xf numFmtId="0" fontId="9" fillId="4" borderId="0" xfId="0" applyFont="1" applyFill="1"/>
    <xf numFmtId="0" fontId="10" fillId="4" borderId="0" xfId="0" applyFont="1" applyFill="1"/>
    <xf numFmtId="0" fontId="0" fillId="4" borderId="0" xfId="0" applyFill="1" applyBorder="1"/>
    <xf numFmtId="0" fontId="0" fillId="4" borderId="0" xfId="0" applyFill="1" applyBorder="1" applyAlignment="1">
      <alignment vertical="center"/>
    </xf>
    <xf numFmtId="0" fontId="0" fillId="4" borderId="0" xfId="0" applyFill="1" applyAlignment="1"/>
    <xf numFmtId="0" fontId="6" fillId="4" borderId="0" xfId="0" applyFont="1" applyFill="1" applyAlignment="1">
      <alignment horizontal="left" vertical="center" indent="4"/>
    </xf>
    <xf numFmtId="0" fontId="5" fillId="4" borderId="0" xfId="0" applyFont="1" applyFill="1" applyAlignment="1">
      <alignment horizontal="left" vertical="center" indent="11"/>
    </xf>
    <xf numFmtId="0" fontId="5" fillId="4" borderId="0" xfId="0" applyFont="1" applyFill="1" applyAlignment="1">
      <alignment vertical="center"/>
    </xf>
    <xf numFmtId="0" fontId="5" fillId="4" borderId="0" xfId="0" applyFont="1" applyFill="1" applyAlignment="1">
      <alignment horizontal="left" vertical="center" indent="9"/>
    </xf>
    <xf numFmtId="0" fontId="5" fillId="4" borderId="0" xfId="0" applyFont="1" applyFill="1" applyAlignment="1">
      <alignment horizontal="justify" vertical="center"/>
    </xf>
    <xf numFmtId="0" fontId="0" fillId="0" borderId="1" xfId="0" applyFill="1" applyBorder="1" applyAlignment="1">
      <alignment horizontal="center"/>
    </xf>
    <xf numFmtId="0" fontId="0" fillId="4" borderId="0" xfId="0" applyFill="1" applyBorder="1" applyAlignment="1"/>
    <xf numFmtId="0" fontId="0" fillId="4" borderId="0" xfId="0" applyFill="1" applyBorder="1" applyAlignment="1" applyProtection="1">
      <alignment wrapText="1"/>
      <protection locked="0"/>
    </xf>
    <xf numFmtId="0" fontId="0" fillId="4" borderId="2" xfId="0" applyFill="1" applyBorder="1" applyAlignment="1">
      <alignment wrapText="1"/>
    </xf>
    <xf numFmtId="0" fontId="12" fillId="4" borderId="0" xfId="0" applyFont="1" applyFill="1" applyAlignment="1">
      <alignment horizontal="right"/>
    </xf>
    <xf numFmtId="0" fontId="7" fillId="4" borderId="1" xfId="0" applyFont="1" applyFill="1" applyBorder="1" applyAlignment="1" applyProtection="1">
      <alignment horizontal="center"/>
      <protection locked="0"/>
    </xf>
    <xf numFmtId="0" fontId="13" fillId="0" borderId="0" xfId="0" applyFont="1" applyFill="1" applyAlignment="1">
      <alignment horizontal="left"/>
    </xf>
    <xf numFmtId="0" fontId="0" fillId="0" borderId="0" xfId="0" applyFill="1"/>
    <xf numFmtId="0" fontId="0" fillId="0" borderId="0" xfId="0" applyFill="1" applyAlignment="1">
      <alignment horizontal="center"/>
    </xf>
    <xf numFmtId="0" fontId="1" fillId="0" borderId="1" xfId="0" applyFont="1" applyFill="1" applyBorder="1" applyAlignment="1">
      <alignment horizontal="center"/>
    </xf>
    <xf numFmtId="0" fontId="1" fillId="0" borderId="0" xfId="0" applyFont="1" applyFill="1"/>
    <xf numFmtId="0" fontId="0" fillId="7" borderId="1" xfId="0" applyFill="1" applyBorder="1" applyAlignment="1">
      <alignment horizontal="center"/>
    </xf>
    <xf numFmtId="0" fontId="13" fillId="4" borderId="0" xfId="0" applyFont="1" applyFill="1" applyProtection="1">
      <protection locked="0"/>
    </xf>
    <xf numFmtId="0" fontId="0" fillId="4" borderId="0" xfId="0" applyFill="1" applyProtection="1">
      <protection locked="0"/>
    </xf>
    <xf numFmtId="0" fontId="12" fillId="4" borderId="0" xfId="0" applyFont="1" applyFill="1" applyAlignment="1" applyProtection="1">
      <alignment horizontal="right"/>
      <protection locked="0"/>
    </xf>
    <xf numFmtId="0" fontId="7" fillId="4" borderId="0" xfId="0" applyFont="1" applyFill="1" applyProtection="1">
      <protection locked="0"/>
    </xf>
    <xf numFmtId="0" fontId="7" fillId="3" borderId="1" xfId="0" applyFont="1" applyFill="1" applyBorder="1" applyAlignment="1" applyProtection="1">
      <alignment horizontal="center"/>
      <protection locked="0"/>
    </xf>
    <xf numFmtId="0" fontId="0" fillId="4" borderId="0" xfId="0" applyFill="1" applyAlignment="1" applyProtection="1">
      <protection locked="0"/>
    </xf>
    <xf numFmtId="0" fontId="12" fillId="4" borderId="2" xfId="0" applyFont="1" applyFill="1" applyBorder="1" applyAlignment="1" applyProtection="1">
      <alignment horizontal="center"/>
    </xf>
    <xf numFmtId="0" fontId="12" fillId="4" borderId="0" xfId="0" applyFont="1" applyFill="1" applyAlignment="1" applyProtection="1">
      <protection locked="0"/>
    </xf>
    <xf numFmtId="0" fontId="7" fillId="3" borderId="1" xfId="0" applyFont="1" applyFill="1" applyBorder="1" applyProtection="1">
      <protection locked="0"/>
    </xf>
    <xf numFmtId="0" fontId="7" fillId="4" borderId="4" xfId="0" applyFont="1" applyFill="1" applyBorder="1" applyAlignment="1" applyProtection="1">
      <alignment horizontal="center"/>
      <protection locked="0"/>
    </xf>
    <xf numFmtId="0" fontId="17" fillId="4" borderId="12" xfId="0" applyFont="1" applyFill="1" applyBorder="1" applyAlignment="1" applyProtection="1">
      <alignment horizontal="center"/>
    </xf>
    <xf numFmtId="0" fontId="12" fillId="4" borderId="0" xfId="0" applyFont="1" applyFill="1" applyAlignment="1"/>
    <xf numFmtId="0" fontId="7" fillId="3" borderId="3" xfId="0" applyFont="1" applyFill="1" applyBorder="1" applyAlignment="1" applyProtection="1">
      <protection locked="0"/>
    </xf>
    <xf numFmtId="0" fontId="0" fillId="3" borderId="15" xfId="0" applyFill="1" applyBorder="1" applyAlignment="1" applyProtection="1">
      <protection locked="0"/>
    </xf>
    <xf numFmtId="0" fontId="7" fillId="4" borderId="4" xfId="0" applyFont="1" applyFill="1" applyBorder="1" applyAlignment="1" applyProtection="1">
      <alignment horizontal="center" vertical="center"/>
      <protection locked="0"/>
    </xf>
    <xf numFmtId="0" fontId="12" fillId="4" borderId="0" xfId="0" applyFont="1" applyFill="1" applyBorder="1" applyAlignment="1">
      <alignment horizontal="center"/>
    </xf>
    <xf numFmtId="0" fontId="0" fillId="4" borderId="0" xfId="0" applyFill="1" applyBorder="1" applyAlignment="1">
      <alignment vertical="center" wrapText="1"/>
    </xf>
    <xf numFmtId="0" fontId="25" fillId="0" borderId="0" xfId="0" applyFont="1"/>
    <xf numFmtId="0" fontId="32" fillId="8" borderId="1" xfId="0" applyFont="1" applyFill="1" applyBorder="1" applyAlignment="1"/>
    <xf numFmtId="0" fontId="32" fillId="8" borderId="1" xfId="0" applyFont="1" applyFill="1" applyBorder="1" applyAlignment="1">
      <alignment horizontal="center" wrapText="1"/>
    </xf>
    <xf numFmtId="0" fontId="25" fillId="0" borderId="1" xfId="0" applyFont="1" applyBorder="1" applyAlignment="1">
      <alignment horizontal="center" vertical="center"/>
    </xf>
    <xf numFmtId="0" fontId="25" fillId="0" borderId="1" xfId="0" applyFont="1" applyBorder="1" applyAlignment="1">
      <alignment horizontal="left" vertical="center" wrapText="1"/>
    </xf>
    <xf numFmtId="0" fontId="31" fillId="8" borderId="1" xfId="0" applyFont="1" applyFill="1" applyBorder="1" applyAlignment="1">
      <alignment horizontal="left" vertical="center" wrapText="1" indent="3"/>
    </xf>
    <xf numFmtId="0" fontId="31" fillId="0" borderId="1" xfId="0" applyFont="1" applyFill="1" applyBorder="1" applyAlignment="1">
      <alignment horizontal="center" vertical="center" wrapText="1"/>
    </xf>
    <xf numFmtId="0" fontId="24" fillId="8" borderId="1" xfId="0" applyFont="1" applyFill="1" applyBorder="1" applyAlignment="1"/>
    <xf numFmtId="0" fontId="24" fillId="8" borderId="1" xfId="0" applyFont="1" applyFill="1" applyBorder="1" applyAlignment="1">
      <alignment horizontal="center" wrapText="1"/>
    </xf>
    <xf numFmtId="0" fontId="25" fillId="0" borderId="1" xfId="0" applyFont="1" applyBorder="1" applyAlignment="1">
      <alignment horizontal="center"/>
    </xf>
    <xf numFmtId="0" fontId="31" fillId="8" borderId="12" xfId="0" applyFont="1" applyFill="1" applyBorder="1" applyAlignment="1">
      <alignment horizontal="left" vertical="center" wrapText="1" indent="3"/>
    </xf>
    <xf numFmtId="0" fontId="32" fillId="8" borderId="1" xfId="0" applyFont="1" applyFill="1" applyBorder="1" applyAlignment="1">
      <alignment wrapText="1"/>
    </xf>
    <xf numFmtId="0" fontId="24" fillId="8" borderId="1" xfId="0" applyFont="1" applyFill="1" applyBorder="1" applyAlignment="1">
      <alignment horizontal="left"/>
    </xf>
    <xf numFmtId="0" fontId="24" fillId="0" borderId="1" xfId="0" applyFont="1" applyBorder="1" applyAlignment="1">
      <alignment horizontal="center"/>
    </xf>
    <xf numFmtId="0" fontId="31" fillId="8" borderId="1" xfId="0" applyFont="1" applyFill="1" applyBorder="1"/>
    <xf numFmtId="0" fontId="25" fillId="0" borderId="0" xfId="0" applyFont="1" applyAlignment="1">
      <alignment horizontal="left" vertical="center"/>
    </xf>
    <xf numFmtId="0" fontId="31" fillId="0" borderId="1" xfId="0" applyFont="1" applyBorder="1" applyAlignment="1">
      <alignment horizontal="center" vertical="center"/>
    </xf>
    <xf numFmtId="0" fontId="31" fillId="8" borderId="3" xfId="0" applyFont="1" applyFill="1" applyBorder="1" applyAlignment="1"/>
    <xf numFmtId="0" fontId="31" fillId="8" borderId="13" xfId="0" applyFont="1" applyFill="1" applyBorder="1" applyAlignment="1"/>
    <xf numFmtId="0" fontId="12" fillId="4" borderId="2" xfId="0" applyFont="1" applyFill="1" applyBorder="1" applyAlignment="1">
      <alignment horizontal="center"/>
    </xf>
    <xf numFmtId="0" fontId="12" fillId="4" borderId="0" xfId="0" applyFont="1" applyFill="1" applyAlignment="1">
      <alignment horizontal="right"/>
    </xf>
    <xf numFmtId="0" fontId="25" fillId="0" borderId="1" xfId="0" applyFont="1" applyBorder="1" applyAlignment="1">
      <alignment horizontal="center" vertical="center"/>
    </xf>
    <xf numFmtId="0" fontId="9" fillId="4" borderId="0" xfId="0" applyFont="1" applyFill="1" applyProtection="1">
      <protection locked="0"/>
    </xf>
    <xf numFmtId="0" fontId="10" fillId="4" borderId="0" xfId="0" applyFont="1" applyFill="1" applyProtection="1">
      <protection locked="0"/>
    </xf>
    <xf numFmtId="0" fontId="0" fillId="4" borderId="0" xfId="0" applyFill="1" applyBorder="1" applyProtection="1">
      <protection locked="0"/>
    </xf>
    <xf numFmtId="0" fontId="28" fillId="4" borderId="0" xfId="0" applyFont="1" applyFill="1" applyBorder="1" applyAlignment="1" applyProtection="1">
      <alignment vertical="center" wrapText="1"/>
      <protection locked="0"/>
    </xf>
    <xf numFmtId="0" fontId="27" fillId="2" borderId="3"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22" fillId="4" borderId="0" xfId="0" applyFont="1" applyFill="1" applyBorder="1" applyAlignment="1" applyProtection="1">
      <alignment vertical="center"/>
      <protection locked="0"/>
    </xf>
    <xf numFmtId="0" fontId="25" fillId="0" borderId="1" xfId="0" applyFont="1" applyBorder="1" applyAlignment="1">
      <alignment horizontal="center" vertical="center"/>
    </xf>
    <xf numFmtId="0" fontId="25" fillId="4" borderId="0" xfId="0" applyFont="1" applyFill="1"/>
    <xf numFmtId="0" fontId="36" fillId="4" borderId="0" xfId="0" applyFont="1" applyFill="1"/>
    <xf numFmtId="0" fontId="37" fillId="4" borderId="0" xfId="0" applyFont="1" applyFill="1" applyProtection="1">
      <protection locked="0"/>
    </xf>
    <xf numFmtId="0" fontId="25" fillId="4" borderId="0" xfId="0" applyFont="1" applyFill="1" applyAlignment="1">
      <alignment vertical="center"/>
    </xf>
    <xf numFmtId="0" fontId="25" fillId="4" borderId="0" xfId="0" applyFont="1" applyFill="1" applyAlignment="1">
      <alignment horizontal="left" vertical="center"/>
    </xf>
    <xf numFmtId="0" fontId="31" fillId="4" borderId="0" xfId="0" applyFont="1" applyFill="1"/>
    <xf numFmtId="0" fontId="31" fillId="4" borderId="0" xfId="0" applyFont="1" applyFill="1" applyAlignment="1">
      <alignment horizontal="left" vertical="center" wrapText="1"/>
    </xf>
    <xf numFmtId="0" fontId="31" fillId="4" borderId="0" xfId="0" applyFont="1" applyFill="1" applyAlignment="1">
      <alignment horizontal="center" vertical="center" wrapText="1"/>
    </xf>
    <xf numFmtId="0" fontId="25" fillId="4" borderId="0" xfId="0" applyFont="1" applyFill="1" applyAlignment="1">
      <alignment horizontal="left" vertical="top" wrapText="1"/>
    </xf>
    <xf numFmtId="0" fontId="25" fillId="4" borderId="0" xfId="0" applyFont="1" applyFill="1" applyBorder="1" applyAlignment="1">
      <alignment horizontal="left" vertical="top" wrapText="1"/>
    </xf>
    <xf numFmtId="0" fontId="25" fillId="4" borderId="14" xfId="0" applyFont="1" applyFill="1" applyBorder="1"/>
    <xf numFmtId="0" fontId="31" fillId="4" borderId="5" xfId="0" applyFont="1" applyFill="1" applyBorder="1"/>
    <xf numFmtId="0" fontId="25" fillId="4" borderId="6" xfId="0" applyFont="1" applyFill="1" applyBorder="1" applyAlignment="1">
      <alignment vertical="center"/>
    </xf>
    <xf numFmtId="0" fontId="25" fillId="4" borderId="7" xfId="0" applyFont="1" applyFill="1" applyBorder="1" applyAlignment="1">
      <alignment vertical="center"/>
    </xf>
    <xf numFmtId="0" fontId="24" fillId="4" borderId="0" xfId="0" applyFont="1" applyFill="1"/>
    <xf numFmtId="0" fontId="25" fillId="0" borderId="1" xfId="0" applyFont="1" applyFill="1" applyBorder="1" applyAlignment="1">
      <alignment horizontal="center" vertical="center"/>
    </xf>
    <xf numFmtId="0" fontId="38" fillId="8" borderId="1" xfId="0" applyFont="1" applyFill="1" applyBorder="1"/>
    <xf numFmtId="0" fontId="38" fillId="0" borderId="1" xfId="0" applyFont="1" applyBorder="1" applyAlignment="1">
      <alignment horizontal="center"/>
    </xf>
    <xf numFmtId="0" fontId="31" fillId="4" borderId="1" xfId="0" applyFont="1" applyFill="1" applyBorder="1" applyAlignment="1">
      <alignment horizontal="center" vertical="center"/>
    </xf>
    <xf numFmtId="0" fontId="31" fillId="4" borderId="0" xfId="0" applyFont="1" applyFill="1" applyAlignment="1">
      <alignment vertical="center"/>
    </xf>
    <xf numFmtId="0" fontId="0" fillId="4" borderId="0" xfId="0" applyFill="1" applyProtection="1"/>
    <xf numFmtId="0" fontId="12" fillId="4" borderId="0" xfId="0" applyFont="1" applyFill="1" applyAlignment="1" applyProtection="1">
      <alignment horizontal="right"/>
    </xf>
    <xf numFmtId="0" fontId="12" fillId="4" borderId="0" xfId="0" applyFont="1" applyFill="1" applyBorder="1" applyAlignment="1" applyProtection="1">
      <alignment horizontal="center"/>
    </xf>
    <xf numFmtId="0" fontId="1" fillId="4" borderId="0" xfId="0" applyFont="1" applyFill="1" applyAlignment="1" applyProtection="1">
      <alignment wrapText="1"/>
    </xf>
    <xf numFmtId="0" fontId="20" fillId="2" borderId="1" xfId="0" applyFont="1" applyFill="1" applyBorder="1" applyAlignment="1" applyProtection="1">
      <alignment horizontal="center" wrapText="1"/>
    </xf>
    <xf numFmtId="0" fontId="18" fillId="4" borderId="0" xfId="0" applyFont="1" applyFill="1" applyBorder="1" applyAlignment="1" applyProtection="1">
      <alignment horizontal="center"/>
    </xf>
    <xf numFmtId="0" fontId="43" fillId="4" borderId="0" xfId="0" applyFont="1" applyFill="1"/>
    <xf numFmtId="0" fontId="44" fillId="4" borderId="0" xfId="0" applyFont="1" applyFill="1"/>
    <xf numFmtId="0" fontId="44" fillId="4" borderId="0" xfId="0" applyFont="1" applyFill="1" applyAlignment="1"/>
    <xf numFmtId="0" fontId="25" fillId="0" borderId="1" xfId="0" applyFont="1" applyBorder="1" applyAlignment="1">
      <alignment horizontal="center" vertical="center"/>
    </xf>
    <xf numFmtId="0" fontId="0" fillId="0" borderId="1" xfId="0" applyFill="1" applyBorder="1"/>
    <xf numFmtId="0" fontId="0" fillId="0" borderId="1" xfId="0" applyBorder="1"/>
    <xf numFmtId="0" fontId="0" fillId="0" borderId="1" xfId="0" applyBorder="1" applyAlignment="1">
      <alignment horizontal="center"/>
    </xf>
    <xf numFmtId="44" fontId="0" fillId="0" borderId="0" xfId="0" applyNumberFormat="1"/>
    <xf numFmtId="0" fontId="7" fillId="4" borderId="1" xfId="0" applyFont="1" applyFill="1" applyBorder="1" applyAlignment="1">
      <alignment horizontal="center" vertical="center" wrapText="1"/>
    </xf>
    <xf numFmtId="0" fontId="0" fillId="4" borderId="0" xfId="0" applyFill="1" applyBorder="1" applyAlignment="1">
      <alignment vertical="center"/>
    </xf>
    <xf numFmtId="0" fontId="32" fillId="0" borderId="1" xfId="0" applyFont="1" applyFill="1" applyBorder="1" applyAlignment="1">
      <alignment horizontal="right"/>
    </xf>
    <xf numFmtId="0" fontId="32" fillId="0" borderId="1" xfId="0" applyFont="1" applyFill="1" applyBorder="1" applyAlignment="1">
      <alignment horizontal="center" wrapText="1"/>
    </xf>
    <xf numFmtId="0" fontId="31" fillId="0" borderId="0" xfId="0" applyFont="1" applyFill="1"/>
    <xf numFmtId="0" fontId="24" fillId="0" borderId="1" xfId="0" applyFont="1" applyFill="1" applyBorder="1" applyAlignment="1">
      <alignment horizontal="center" wrapText="1"/>
    </xf>
    <xf numFmtId="0" fontId="25" fillId="0" borderId="0" xfId="0" applyFont="1" applyFill="1"/>
    <xf numFmtId="0" fontId="31" fillId="0" borderId="1" xfId="0" applyFont="1" applyBorder="1" applyAlignment="1">
      <alignment horizontal="left" vertical="center" indent="1"/>
    </xf>
    <xf numFmtId="0" fontId="31" fillId="0" borderId="12" xfId="0" applyFont="1" applyBorder="1" applyAlignment="1">
      <alignment horizontal="left" vertical="center" indent="1"/>
    </xf>
    <xf numFmtId="0" fontId="31" fillId="0" borderId="12" xfId="0" applyFont="1" applyFill="1" applyBorder="1" applyAlignment="1">
      <alignment horizontal="center" vertical="center" wrapText="1"/>
    </xf>
    <xf numFmtId="0" fontId="31" fillId="0" borderId="10" xfId="0" applyFont="1" applyBorder="1" applyAlignment="1">
      <alignment horizontal="left" vertical="center" indent="1"/>
    </xf>
    <xf numFmtId="0" fontId="25" fillId="0" borderId="1" xfId="0" applyFont="1" applyBorder="1" applyAlignment="1">
      <alignment horizontal="left" vertical="center" indent="5"/>
    </xf>
    <xf numFmtId="0" fontId="25" fillId="0" borderId="1" xfId="0" applyFont="1" applyBorder="1" applyAlignment="1">
      <alignment horizontal="left" vertical="center" indent="6"/>
    </xf>
    <xf numFmtId="0" fontId="31" fillId="0" borderId="1" xfId="0" applyFont="1" applyBorder="1" applyAlignment="1">
      <alignment horizontal="left" vertical="center" wrapText="1" indent="1"/>
    </xf>
    <xf numFmtId="0" fontId="12" fillId="4"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7" fillId="4" borderId="0" xfId="0" applyFont="1" applyFill="1" applyBorder="1" applyAlignment="1">
      <alignment vertical="center"/>
    </xf>
    <xf numFmtId="0" fontId="12" fillId="4" borderId="1" xfId="0" applyFont="1" applyFill="1" applyBorder="1" applyAlignment="1">
      <alignment horizontal="center" vertical="center" wrapText="1"/>
    </xf>
    <xf numFmtId="0" fontId="0" fillId="4" borderId="0" xfId="0" applyFill="1" applyAlignment="1"/>
    <xf numFmtId="0" fontId="25" fillId="4" borderId="2" xfId="0" applyFont="1" applyFill="1" applyBorder="1" applyAlignment="1" applyProtection="1">
      <alignment horizontal="left" wrapText="1"/>
    </xf>
    <xf numFmtId="0" fontId="25" fillId="4" borderId="11" xfId="0" applyFont="1" applyFill="1" applyBorder="1" applyAlignment="1" applyProtection="1">
      <alignment horizontal="left" wrapText="1"/>
    </xf>
    <xf numFmtId="0" fontId="7" fillId="10" borderId="1" xfId="0" applyFont="1" applyFill="1" applyBorder="1" applyAlignment="1">
      <alignment vertical="center"/>
    </xf>
    <xf numFmtId="0" fontId="12" fillId="4" borderId="2" xfId="0" applyFont="1" applyFill="1" applyBorder="1" applyAlignment="1" applyProtection="1">
      <alignment horizontal="center"/>
      <protection locked="0"/>
    </xf>
    <xf numFmtId="0" fontId="17" fillId="4" borderId="12" xfId="0" applyFont="1" applyFill="1" applyBorder="1" applyAlignment="1" applyProtection="1">
      <alignment horizontal="center" vertical="center"/>
      <protection locked="0"/>
    </xf>
    <xf numFmtId="0" fontId="25" fillId="0" borderId="1" xfId="0" applyFont="1" applyBorder="1" applyAlignment="1" applyProtection="1">
      <alignment vertical="center" wrapText="1"/>
    </xf>
    <xf numFmtId="0" fontId="25" fillId="0" borderId="1" xfId="0" applyFont="1" applyBorder="1" applyAlignment="1" applyProtection="1">
      <alignment horizontal="left" vertical="center" wrapText="1" indent="3"/>
    </xf>
    <xf numFmtId="0" fontId="25" fillId="0" borderId="1" xfId="0" applyFont="1" applyBorder="1" applyAlignment="1" applyProtection="1">
      <alignment horizontal="left" vertical="center" wrapText="1" indent="6"/>
    </xf>
    <xf numFmtId="0" fontId="25" fillId="0" borderId="1" xfId="0" applyFont="1" applyBorder="1" applyAlignment="1" applyProtection="1">
      <alignment wrapText="1"/>
    </xf>
    <xf numFmtId="0" fontId="0" fillId="4" borderId="0" xfId="0" applyFill="1" applyBorder="1" applyAlignment="1">
      <alignment vertical="center"/>
    </xf>
    <xf numFmtId="0" fontId="7" fillId="4" borderId="0" xfId="0" applyFont="1" applyFill="1" applyBorder="1" applyAlignment="1">
      <alignment horizontal="center" vertical="center" wrapText="1"/>
    </xf>
    <xf numFmtId="0" fontId="7" fillId="4" borderId="0" xfId="0" applyFont="1" applyFill="1" applyBorder="1" applyAlignment="1">
      <alignment vertical="center" wrapText="1"/>
    </xf>
    <xf numFmtId="0" fontId="7" fillId="4" borderId="0" xfId="0" applyFont="1" applyFill="1" applyBorder="1" applyAlignment="1">
      <alignment horizontal="left" vertical="center" wrapText="1"/>
    </xf>
    <xf numFmtId="0" fontId="7" fillId="11" borderId="1" xfId="0" applyFont="1" applyFill="1" applyBorder="1" applyAlignment="1">
      <alignment vertical="center" wrapText="1"/>
    </xf>
    <xf numFmtId="0" fontId="22" fillId="4" borderId="2" xfId="0" applyFont="1" applyFill="1" applyBorder="1" applyAlignment="1" applyProtection="1">
      <alignment wrapText="1"/>
    </xf>
    <xf numFmtId="0" fontId="27" fillId="4" borderId="1" xfId="0" applyFont="1" applyFill="1" applyBorder="1" applyAlignment="1" applyProtection="1">
      <alignment horizontal="center" vertical="center"/>
    </xf>
    <xf numFmtId="0" fontId="27" fillId="2" borderId="1" xfId="0" applyFont="1" applyFill="1" applyBorder="1" applyAlignment="1" applyProtection="1">
      <alignment horizontal="left" vertical="center"/>
    </xf>
    <xf numFmtId="0" fontId="27" fillId="2" borderId="1" xfId="0" applyFont="1" applyFill="1" applyBorder="1" applyAlignment="1" applyProtection="1">
      <alignment vertical="center"/>
    </xf>
    <xf numFmtId="0" fontId="27" fillId="2" borderId="3" xfId="0" applyFont="1" applyFill="1" applyBorder="1" applyAlignment="1" applyProtection="1">
      <alignment vertical="center"/>
    </xf>
    <xf numFmtId="0" fontId="0" fillId="4" borderId="0" xfId="0" applyFill="1" applyBorder="1" applyAlignment="1" applyProtection="1">
      <alignment vertical="center"/>
    </xf>
    <xf numFmtId="0" fontId="22" fillId="4" borderId="0" xfId="0" applyFont="1" applyFill="1" applyBorder="1" applyAlignment="1" applyProtection="1">
      <alignment vertical="center"/>
    </xf>
    <xf numFmtId="0" fontId="24" fillId="4" borderId="15" xfId="0" applyFont="1" applyFill="1" applyBorder="1" applyAlignment="1" applyProtection="1">
      <alignment horizontal="center" vertical="center"/>
    </xf>
    <xf numFmtId="0" fontId="25" fillId="4" borderId="15" xfId="0" applyFont="1" applyFill="1" applyBorder="1" applyAlignment="1" applyProtection="1">
      <alignment horizontal="center" vertical="center"/>
    </xf>
    <xf numFmtId="0" fontId="22" fillId="4" borderId="0" xfId="0" applyFont="1" applyFill="1" applyProtection="1"/>
    <xf numFmtId="0" fontId="24" fillId="4" borderId="5" xfId="0" applyFont="1" applyFill="1" applyBorder="1" applyAlignment="1" applyProtection="1">
      <alignment horizontal="left" indent="1"/>
    </xf>
    <xf numFmtId="0" fontId="25" fillId="4" borderId="6" xfId="0" applyFont="1" applyFill="1" applyBorder="1" applyAlignment="1" applyProtection="1"/>
    <xf numFmtId="0" fontId="0" fillId="4" borderId="6" xfId="0" applyFill="1" applyBorder="1" applyAlignment="1" applyProtection="1"/>
    <xf numFmtId="0" fontId="0" fillId="4" borderId="7" xfId="0" applyFill="1" applyBorder="1" applyAlignment="1" applyProtection="1"/>
    <xf numFmtId="0" fontId="45" fillId="4" borderId="0" xfId="0" applyFont="1" applyFill="1" applyProtection="1"/>
    <xf numFmtId="0" fontId="26" fillId="4" borderId="8" xfId="0" applyFont="1" applyFill="1" applyBorder="1" applyAlignment="1" applyProtection="1">
      <alignment horizontal="left" indent="3"/>
    </xf>
    <xf numFmtId="0" fontId="26" fillId="4" borderId="10" xfId="0" applyFont="1" applyFill="1" applyBorder="1" applyAlignment="1" applyProtection="1">
      <alignment horizontal="left" indent="4"/>
    </xf>
    <xf numFmtId="0" fontId="26" fillId="4" borderId="8" xfId="0" applyFont="1" applyFill="1" applyBorder="1" applyAlignment="1" applyProtection="1">
      <alignment horizontal="left" vertical="top" indent="3"/>
    </xf>
    <xf numFmtId="0" fontId="12" fillId="4" borderId="0" xfId="0" applyFont="1" applyFill="1" applyProtection="1"/>
    <xf numFmtId="0" fontId="26" fillId="4" borderId="10" xfId="0" applyFont="1" applyFill="1" applyBorder="1" applyAlignment="1" applyProtection="1">
      <alignment horizontal="left" indent="3"/>
    </xf>
    <xf numFmtId="0" fontId="26" fillId="4" borderId="8" xfId="0" applyFont="1" applyFill="1" applyBorder="1" applyAlignment="1" applyProtection="1">
      <alignment horizontal="left" indent="4"/>
    </xf>
    <xf numFmtId="0" fontId="26" fillId="4" borderId="8" xfId="0" applyFont="1" applyFill="1" applyBorder="1" applyAlignment="1" applyProtection="1">
      <alignment horizontal="left" indent="1"/>
    </xf>
    <xf numFmtId="0" fontId="0" fillId="4" borderId="0" xfId="0" applyFill="1" applyBorder="1" applyAlignment="1" applyProtection="1">
      <alignment horizontal="left" indent="1"/>
    </xf>
    <xf numFmtId="0" fontId="0" fillId="4" borderId="9" xfId="0" applyFill="1" applyBorder="1" applyAlignment="1" applyProtection="1">
      <alignment horizontal="left" indent="1"/>
    </xf>
    <xf numFmtId="0" fontId="9" fillId="4" borderId="0" xfId="0" applyFont="1" applyFill="1" applyAlignment="1">
      <alignment horizontal="center"/>
    </xf>
    <xf numFmtId="0" fontId="10" fillId="4" borderId="0" xfId="0" applyFont="1" applyFill="1" applyAlignment="1">
      <alignment horizontal="center"/>
    </xf>
    <xf numFmtId="0" fontId="0" fillId="4" borderId="0" xfId="0" applyFill="1" applyAlignment="1">
      <alignment vertical="center"/>
    </xf>
    <xf numFmtId="0" fontId="0" fillId="4" borderId="0" xfId="0" applyFill="1" applyAlignment="1">
      <alignment horizontal="center"/>
    </xf>
    <xf numFmtId="0" fontId="7"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4" borderId="0" xfId="0" applyFill="1" applyAlignment="1">
      <alignment horizontal="left" vertical="center"/>
    </xf>
    <xf numFmtId="0" fontId="0" fillId="4" borderId="1" xfId="0" applyFont="1" applyFill="1" applyBorder="1" applyAlignment="1">
      <alignment horizontal="center" vertical="center" wrapText="1"/>
    </xf>
    <xf numFmtId="0" fontId="0" fillId="4" borderId="13" xfId="0" applyFont="1" applyFill="1" applyBorder="1" applyAlignment="1">
      <alignment horizontal="left" vertical="center" wrapText="1"/>
    </xf>
    <xf numFmtId="0" fontId="0" fillId="3" borderId="0" xfId="0" applyFill="1" applyBorder="1" applyAlignment="1">
      <alignment vertical="top" wrapText="1"/>
    </xf>
    <xf numFmtId="0" fontId="0" fillId="3" borderId="0" xfId="0" applyFill="1" applyBorder="1" applyAlignment="1">
      <alignment vertical="top"/>
    </xf>
    <xf numFmtId="0" fontId="12"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5"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37" xfId="0" applyFont="1" applyFill="1" applyBorder="1" applyAlignment="1">
      <alignment horizontal="left" vertical="center" wrapText="1"/>
    </xf>
    <xf numFmtId="0" fontId="12" fillId="4" borderId="44" xfId="0" applyFont="1" applyFill="1" applyBorder="1" applyAlignment="1">
      <alignment horizontal="center" vertical="center"/>
    </xf>
    <xf numFmtId="0" fontId="0" fillId="4" borderId="4" xfId="0" applyFont="1" applyFill="1" applyBorder="1" applyAlignment="1">
      <alignment horizontal="center" vertical="center"/>
    </xf>
    <xf numFmtId="0" fontId="7" fillId="3" borderId="43" xfId="0" applyFont="1" applyFill="1" applyBorder="1" applyAlignment="1">
      <alignment horizontal="center" vertical="center" wrapText="1"/>
    </xf>
    <xf numFmtId="0" fontId="1" fillId="3" borderId="21" xfId="0" quotePrefix="1" applyFont="1" applyFill="1" applyBorder="1" applyAlignment="1">
      <alignment horizontal="right" vertical="top"/>
    </xf>
    <xf numFmtId="0" fontId="0" fillId="3" borderId="26" xfId="0" applyFill="1" applyBorder="1" applyAlignment="1">
      <alignment horizontal="center"/>
    </xf>
    <xf numFmtId="0" fontId="1" fillId="3" borderId="22" xfId="0" quotePrefix="1" applyFont="1" applyFill="1" applyBorder="1" applyAlignment="1">
      <alignment horizontal="right" vertical="top"/>
    </xf>
    <xf numFmtId="0" fontId="0" fillId="3" borderId="28" xfId="0" applyFill="1" applyBorder="1" applyAlignment="1">
      <alignment horizontal="center"/>
    </xf>
    <xf numFmtId="0" fontId="39" fillId="8" borderId="17" xfId="0" applyFont="1" applyFill="1" applyBorder="1"/>
    <xf numFmtId="0" fontId="39" fillId="8" borderId="18" xfId="0" applyFont="1" applyFill="1" applyBorder="1" applyAlignment="1">
      <alignment horizontal="center"/>
    </xf>
    <xf numFmtId="0" fontId="39" fillId="8" borderId="0" xfId="0" applyFont="1" applyFill="1" applyBorder="1"/>
    <xf numFmtId="0" fontId="39" fillId="8" borderId="26" xfId="0" applyFont="1" applyFill="1" applyBorder="1" applyAlignment="1">
      <alignment horizontal="center"/>
    </xf>
    <xf numFmtId="0" fontId="39" fillId="8" borderId="22" xfId="0" applyFont="1" applyFill="1" applyBorder="1"/>
    <xf numFmtId="0" fontId="39" fillId="8" borderId="27" xfId="0" applyFont="1" applyFill="1" applyBorder="1"/>
    <xf numFmtId="0" fontId="39" fillId="8" borderId="28" xfId="0" applyFont="1" applyFill="1" applyBorder="1" applyAlignment="1">
      <alignment horizont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wrapText="1"/>
    </xf>
    <xf numFmtId="0" fontId="55" fillId="4" borderId="0" xfId="0" applyFont="1" applyFill="1" applyBorder="1" applyAlignment="1">
      <alignment horizontal="center"/>
    </xf>
    <xf numFmtId="0" fontId="52" fillId="8" borderId="16" xfId="0" applyFont="1" applyFill="1" applyBorder="1" applyAlignment="1">
      <alignment horizontal="left" indent="2"/>
    </xf>
    <xf numFmtId="0" fontId="52" fillId="8" borderId="21" xfId="0" applyFont="1" applyFill="1" applyBorder="1" applyAlignment="1">
      <alignment horizontal="left" indent="2"/>
    </xf>
    <xf numFmtId="14" fontId="0" fillId="4" borderId="31" xfId="0" applyNumberFormat="1" applyFont="1" applyFill="1" applyBorder="1" applyAlignment="1">
      <alignment horizontal="center" vertical="center" wrapText="1"/>
    </xf>
    <xf numFmtId="14" fontId="0" fillId="4" borderId="36" xfId="0" applyNumberFormat="1" applyFont="1" applyFill="1" applyBorder="1" applyAlignment="1">
      <alignment horizontal="center" vertical="center" wrapText="1"/>
    </xf>
    <xf numFmtId="14" fontId="0" fillId="4" borderId="45" xfId="0" applyNumberFormat="1" applyFont="1" applyFill="1" applyBorder="1" applyAlignment="1">
      <alignment horizontal="center" vertical="center" wrapText="1"/>
    </xf>
    <xf numFmtId="14" fontId="0" fillId="4" borderId="33" xfId="0" applyNumberFormat="1" applyFont="1" applyFill="1" applyBorder="1" applyAlignment="1">
      <alignment horizontal="center" vertical="center" wrapText="1"/>
    </xf>
    <xf numFmtId="0" fontId="0" fillId="4" borderId="1" xfId="0" applyFill="1" applyBorder="1" applyAlignment="1" applyProtection="1">
      <alignment horizontal="center"/>
    </xf>
    <xf numFmtId="0" fontId="25" fillId="0" borderId="1" xfId="0" applyFont="1" applyBorder="1" applyAlignment="1">
      <alignment horizontal="center" vertical="center"/>
    </xf>
    <xf numFmtId="0" fontId="25" fillId="4" borderId="0" xfId="0" applyFont="1" applyFill="1" applyBorder="1" applyAlignment="1">
      <alignment horizontal="left" vertical="top" wrapText="1"/>
    </xf>
    <xf numFmtId="0" fontId="20" fillId="4" borderId="0" xfId="0" applyFont="1" applyFill="1" applyBorder="1" applyAlignment="1" applyProtection="1">
      <alignment horizontal="center" wrapText="1"/>
    </xf>
    <xf numFmtId="0" fontId="18" fillId="4" borderId="0" xfId="0" applyFont="1" applyFill="1" applyBorder="1" applyAlignment="1" applyProtection="1"/>
    <xf numFmtId="0" fontId="25" fillId="4" borderId="1" xfId="0" applyFont="1" applyFill="1" applyBorder="1" applyAlignment="1">
      <alignment horizontal="center" vertical="center" wrapText="1"/>
    </xf>
    <xf numFmtId="0" fontId="39" fillId="4" borderId="0" xfId="0" applyFont="1" applyFill="1" applyBorder="1" applyAlignment="1" applyProtection="1">
      <alignment horizontal="left" vertical="top" wrapText="1"/>
      <protection locked="0"/>
    </xf>
    <xf numFmtId="0" fontId="39" fillId="4"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center" vertical="center"/>
      <protection locked="0"/>
    </xf>
    <xf numFmtId="0" fontId="25" fillId="0" borderId="1" xfId="0" applyFont="1" applyBorder="1" applyAlignment="1">
      <alignment horizontal="center" vertical="center"/>
    </xf>
    <xf numFmtId="0" fontId="0" fillId="4" borderId="0" xfId="0" applyFill="1" applyBorder="1" applyAlignment="1" applyProtection="1">
      <alignment horizontal="center"/>
    </xf>
    <xf numFmtId="0" fontId="26" fillId="4" borderId="1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4" borderId="11" xfId="0" applyFont="1" applyFill="1" applyBorder="1" applyAlignment="1" applyProtection="1">
      <alignment horizontal="left" vertical="top" wrapText="1"/>
    </xf>
    <xf numFmtId="0" fontId="24" fillId="4" borderId="5" xfId="0" applyFont="1" applyFill="1" applyBorder="1" applyAlignment="1" applyProtection="1">
      <alignment horizontal="left" indent="1"/>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1" xfId="0" applyFill="1" applyBorder="1" applyAlignment="1">
      <alignment horizontal="center"/>
    </xf>
    <xf numFmtId="0" fontId="0" fillId="4" borderId="1" xfId="0" applyFill="1" applyBorder="1"/>
    <xf numFmtId="0" fontId="0" fillId="4" borderId="1" xfId="0" applyFill="1" applyBorder="1" applyAlignment="1">
      <alignment wrapText="1"/>
    </xf>
    <xf numFmtId="0" fontId="42" fillId="8" borderId="1" xfId="0" applyFont="1" applyFill="1" applyBorder="1" applyAlignment="1">
      <alignment vertical="center"/>
    </xf>
    <xf numFmtId="0" fontId="31" fillId="9" borderId="1" xfId="0" applyFont="1" applyFill="1" applyBorder="1" applyAlignment="1">
      <alignment horizontal="center" vertical="center"/>
    </xf>
    <xf numFmtId="0" fontId="31" fillId="9" borderId="1" xfId="0" applyFont="1" applyFill="1" applyBorder="1" applyAlignment="1">
      <alignment horizontal="left" vertical="center"/>
    </xf>
    <xf numFmtId="0" fontId="60" fillId="0" borderId="1" xfId="0" applyFont="1" applyBorder="1" applyAlignment="1" applyProtection="1">
      <alignment horizontal="left" vertical="center" wrapText="1" indent="3"/>
    </xf>
    <xf numFmtId="0" fontId="26"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57" fillId="4" borderId="0" xfId="0" applyFont="1" applyFill="1" applyAlignment="1">
      <alignment vertical="center"/>
    </xf>
    <xf numFmtId="0" fontId="12" fillId="4" borderId="6" xfId="0" applyFont="1" applyFill="1" applyBorder="1" applyAlignment="1" applyProtection="1">
      <alignment horizontal="left" wrapText="1"/>
      <protection locked="0"/>
    </xf>
    <xf numFmtId="0" fontId="12" fillId="4" borderId="7" xfId="0" applyFont="1" applyFill="1" applyBorder="1" applyAlignment="1" applyProtection="1">
      <alignment horizontal="left" wrapText="1"/>
      <protection locked="0"/>
    </xf>
    <xf numFmtId="0" fontId="26" fillId="4" borderId="8" xfId="0" applyFont="1" applyFill="1" applyBorder="1" applyAlignment="1" applyProtection="1">
      <alignment horizontal="left" vertical="top"/>
    </xf>
    <xf numFmtId="0" fontId="12" fillId="4" borderId="0" xfId="0" applyFont="1" applyFill="1" applyAlignment="1" applyProtection="1">
      <alignment vertical="top"/>
    </xf>
    <xf numFmtId="0" fontId="26" fillId="4" borderId="8" xfId="0" applyFont="1" applyFill="1" applyBorder="1" applyAlignment="1" applyProtection="1">
      <alignment horizontal="left" vertical="top" wrapText="1" indent="3"/>
    </xf>
    <xf numFmtId="0" fontId="0" fillId="4" borderId="0" xfId="0" applyFill="1" applyAlignment="1" applyProtection="1">
      <alignment vertical="top"/>
    </xf>
    <xf numFmtId="0" fontId="26" fillId="4" borderId="8" xfId="0" applyFont="1" applyFill="1" applyBorder="1" applyAlignment="1" applyProtection="1">
      <alignment horizontal="left" wrapText="1"/>
      <protection locked="0"/>
    </xf>
    <xf numFmtId="0" fontId="26" fillId="4" borderId="0" xfId="0" applyFont="1" applyFill="1" applyBorder="1" applyAlignment="1" applyProtection="1">
      <alignment horizontal="left" wrapText="1"/>
      <protection locked="0"/>
    </xf>
    <xf numFmtId="0" fontId="26" fillId="4" borderId="9" xfId="0" applyFont="1" applyFill="1" applyBorder="1" applyAlignment="1" applyProtection="1">
      <alignment horizontal="left" wrapText="1"/>
      <protection locked="0"/>
    </xf>
    <xf numFmtId="0" fontId="13" fillId="4" borderId="0" xfId="0" applyFont="1" applyFill="1" applyProtection="1"/>
    <xf numFmtId="0" fontId="7" fillId="4" borderId="0" xfId="0" applyFont="1" applyFill="1" applyProtection="1"/>
    <xf numFmtId="0" fontId="7" fillId="3" borderId="1" xfId="0" applyFont="1" applyFill="1" applyBorder="1" applyAlignment="1" applyProtection="1">
      <alignment horizontal="center"/>
    </xf>
    <xf numFmtId="0" fontId="7" fillId="3" borderId="4" xfId="0" applyFont="1" applyFill="1" applyBorder="1" applyAlignment="1" applyProtection="1">
      <alignment horizontal="center"/>
    </xf>
    <xf numFmtId="0" fontId="0" fillId="4" borderId="0" xfId="0" applyFill="1" applyAlignment="1" applyProtection="1"/>
    <xf numFmtId="0" fontId="59" fillId="4" borderId="0" xfId="0" applyFont="1" applyFill="1" applyAlignment="1" applyProtection="1">
      <alignment vertical="center"/>
      <protection locked="0"/>
    </xf>
    <xf numFmtId="0" fontId="58"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6" fillId="4" borderId="0" xfId="0" applyFont="1" applyFill="1" applyAlignment="1" applyProtection="1">
      <alignment horizontal="left" vertical="center" indent="5"/>
      <protection locked="0"/>
    </xf>
    <xf numFmtId="0" fontId="0" fillId="4" borderId="0" xfId="0" applyFill="1" applyBorder="1" applyAlignment="1" applyProtection="1">
      <alignment horizontal="center" vertical="top"/>
      <protection locked="0"/>
    </xf>
    <xf numFmtId="0" fontId="0" fillId="0" borderId="0" xfId="0" applyProtection="1">
      <protection locked="0"/>
    </xf>
    <xf numFmtId="0" fontId="0" fillId="4" borderId="0" xfId="0" applyFill="1" applyBorder="1" applyAlignment="1" applyProtection="1">
      <alignment horizontal="center"/>
    </xf>
    <xf numFmtId="9" fontId="0" fillId="4" borderId="0" xfId="0" applyNumberFormat="1" applyFill="1" applyBorder="1" applyAlignment="1" applyProtection="1">
      <alignment horizontal="center"/>
    </xf>
    <xf numFmtId="0" fontId="20" fillId="4" borderId="1" xfId="0" applyFont="1" applyFill="1" applyBorder="1" applyAlignment="1" applyProtection="1">
      <alignment horizontal="center" wrapText="1"/>
    </xf>
    <xf numFmtId="9" fontId="0" fillId="4" borderId="1" xfId="0" applyNumberFormat="1" applyFill="1" applyBorder="1" applyAlignment="1" applyProtection="1">
      <alignment horizontal="center"/>
    </xf>
    <xf numFmtId="3" fontId="12" fillId="4" borderId="0" xfId="0" applyNumberFormat="1" applyFont="1" applyFill="1" applyAlignment="1" applyProtection="1">
      <alignment horizontal="right"/>
    </xf>
    <xf numFmtId="3" fontId="0" fillId="4" borderId="0" xfId="0" applyNumberFormat="1" applyFill="1" applyProtection="1"/>
    <xf numFmtId="3" fontId="18" fillId="4" borderId="0" xfId="0" applyNumberFormat="1" applyFont="1" applyFill="1" applyBorder="1" applyAlignment="1" applyProtection="1"/>
    <xf numFmtId="3" fontId="20" fillId="4" borderId="1" xfId="0" applyNumberFormat="1" applyFont="1" applyFill="1" applyBorder="1" applyAlignment="1" applyProtection="1">
      <alignment horizontal="center" wrapText="1"/>
    </xf>
    <xf numFmtId="3" fontId="0" fillId="4" borderId="1" xfId="0" applyNumberFormat="1" applyFill="1" applyBorder="1" applyAlignment="1" applyProtection="1">
      <alignment horizontal="center"/>
    </xf>
    <xf numFmtId="3" fontId="0" fillId="4" borderId="0" xfId="0" applyNumberFormat="1" applyFill="1" applyBorder="1" applyAlignment="1" applyProtection="1">
      <alignment horizontal="center"/>
    </xf>
    <xf numFmtId="3" fontId="20" fillId="4" borderId="0" xfId="0" applyNumberFormat="1" applyFont="1" applyFill="1" applyBorder="1" applyAlignment="1" applyProtection="1">
      <alignment horizontal="center" wrapText="1"/>
    </xf>
    <xf numFmtId="0" fontId="6" fillId="4" borderId="0" xfId="0" applyFont="1" applyFill="1" applyAlignment="1">
      <alignment horizontal="left" vertical="center" wrapText="1" indent="4"/>
    </xf>
    <xf numFmtId="0" fontId="0" fillId="4" borderId="0" xfId="0" applyFill="1" applyAlignment="1">
      <alignment horizontal="left" wrapText="1" indent="4"/>
    </xf>
    <xf numFmtId="0" fontId="3" fillId="4" borderId="0" xfId="0" applyFont="1" applyFill="1" applyAlignment="1">
      <alignment horizontal="justify" vertical="center" wrapText="1"/>
    </xf>
    <xf numFmtId="0" fontId="0" fillId="4" borderId="0" xfId="0" applyFill="1" applyAlignment="1">
      <alignment wrapText="1"/>
    </xf>
    <xf numFmtId="0" fontId="6" fillId="4" borderId="0" xfId="0" applyFont="1" applyFill="1" applyAlignment="1">
      <alignment horizontal="left" vertical="center" indent="4"/>
    </xf>
    <xf numFmtId="0" fontId="0" fillId="4" borderId="0" xfId="0" applyFill="1" applyAlignment="1">
      <alignment horizontal="left" indent="4"/>
    </xf>
    <xf numFmtId="0" fontId="1" fillId="4" borderId="0" xfId="0" applyFont="1" applyFill="1" applyAlignment="1">
      <alignment horizontal="center" wrapText="1"/>
    </xf>
    <xf numFmtId="0" fontId="8" fillId="4" borderId="0" xfId="0" applyFont="1" applyFill="1" applyBorder="1" applyAlignment="1"/>
    <xf numFmtId="0" fontId="11" fillId="4" borderId="0" xfId="0" applyFont="1" applyFill="1" applyBorder="1" applyAlignment="1"/>
    <xf numFmtId="0" fontId="4" fillId="4" borderId="0" xfId="0" applyFont="1" applyFill="1" applyAlignment="1">
      <alignment horizontal="justify" vertical="center"/>
    </xf>
    <xf numFmtId="0" fontId="0" fillId="4" borderId="0" xfId="0" applyFill="1" applyAlignment="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7" fontId="7" fillId="4" borderId="1" xfId="0" applyNumberFormat="1" applyFont="1" applyFill="1" applyBorder="1" applyAlignment="1">
      <alignment horizontal="center" vertical="center" wrapText="1"/>
    </xf>
    <xf numFmtId="7" fontId="7" fillId="4"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wrapText="1"/>
    </xf>
    <xf numFmtId="0" fontId="0" fillId="4" borderId="0" xfId="0" applyFill="1" applyBorder="1" applyAlignment="1">
      <alignment vertical="center"/>
    </xf>
    <xf numFmtId="0" fontId="7" fillId="11" borderId="1" xfId="0" applyFont="1" applyFill="1" applyBorder="1" applyAlignment="1">
      <alignment horizontal="left" vertical="center" wrapText="1"/>
    </xf>
    <xf numFmtId="0" fontId="12" fillId="5" borderId="12" xfId="0" applyFont="1" applyFill="1" applyBorder="1" applyAlignment="1" applyProtection="1">
      <alignment horizontal="left" wrapText="1"/>
    </xf>
    <xf numFmtId="0" fontId="0" fillId="5" borderId="12" xfId="0" applyFill="1" applyBorder="1" applyAlignment="1" applyProtection="1">
      <alignment horizontal="left" wrapText="1"/>
    </xf>
    <xf numFmtId="0" fontId="0" fillId="5" borderId="1" xfId="0" applyFill="1" applyBorder="1" applyAlignment="1" applyProtection="1">
      <alignment horizontal="left"/>
    </xf>
    <xf numFmtId="0" fontId="2" fillId="5" borderId="4" xfId="0" applyFont="1" applyFill="1" applyBorder="1" applyAlignment="1" applyProtection="1">
      <alignment horizontal="left" vertical="center"/>
    </xf>
    <xf numFmtId="0" fontId="12" fillId="5" borderId="4" xfId="0" applyFont="1" applyFill="1" applyBorder="1" applyAlignment="1" applyProtection="1"/>
    <xf numFmtId="0" fontId="7" fillId="3" borderId="1" xfId="0" applyFont="1" applyFill="1" applyBorder="1" applyAlignment="1" applyProtection="1"/>
    <xf numFmtId="0" fontId="7" fillId="4" borderId="4" xfId="0" applyFont="1" applyFill="1" applyBorder="1" applyAlignment="1" applyProtection="1"/>
    <xf numFmtId="0" fontId="39" fillId="4" borderId="12" xfId="0" applyFont="1" applyFill="1" applyBorder="1" applyAlignment="1" applyProtection="1">
      <alignment horizontal="left" vertical="top" wrapText="1"/>
      <protection locked="0"/>
    </xf>
    <xf numFmtId="0" fontId="0" fillId="4" borderId="4" xfId="0" applyFill="1" applyBorder="1" applyAlignment="1" applyProtection="1">
      <alignment horizontal="center" vertical="top"/>
    </xf>
    <xf numFmtId="0" fontId="0" fillId="4" borderId="14" xfId="0" applyFill="1" applyBorder="1" applyAlignment="1" applyProtection="1">
      <alignment horizontal="center" vertical="top"/>
    </xf>
    <xf numFmtId="0" fontId="0" fillId="4" borderId="12" xfId="0" applyFill="1" applyBorder="1" applyAlignment="1" applyProtection="1">
      <alignment horizontal="center" vertical="top"/>
    </xf>
    <xf numFmtId="0" fontId="12" fillId="4" borderId="3" xfId="0" applyFont="1" applyFill="1" applyBorder="1" applyAlignment="1" applyProtection="1">
      <alignment horizontal="left" vertical="top" wrapText="1"/>
    </xf>
    <xf numFmtId="0" fontId="12" fillId="4" borderId="15" xfId="0" applyFont="1" applyFill="1" applyBorder="1" applyAlignment="1" applyProtection="1">
      <alignment horizontal="left" vertical="top" wrapText="1"/>
    </xf>
    <xf numFmtId="0" fontId="12" fillId="4" borderId="13"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47" fillId="4" borderId="12"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protection locked="0"/>
    </xf>
    <xf numFmtId="0" fontId="20" fillId="4" borderId="12"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center"/>
      <protection locked="0"/>
    </xf>
    <xf numFmtId="0" fontId="12" fillId="5" borderId="4" xfId="0" applyFont="1" applyFill="1" applyBorder="1" applyAlignment="1" applyProtection="1">
      <protection locked="0"/>
    </xf>
    <xf numFmtId="0" fontId="12" fillId="5" borderId="12" xfId="0" applyFont="1" applyFill="1" applyBorder="1" applyAlignment="1" applyProtection="1">
      <alignment horizontal="left" wrapText="1"/>
      <protection locked="0"/>
    </xf>
    <xf numFmtId="0" fontId="0" fillId="5" borderId="12" xfId="0" applyFill="1" applyBorder="1" applyAlignment="1" applyProtection="1">
      <alignment horizontal="left" wrapText="1"/>
      <protection locked="0"/>
    </xf>
    <xf numFmtId="0" fontId="0" fillId="5" borderId="1" xfId="0" applyFill="1" applyBorder="1" applyAlignment="1" applyProtection="1">
      <alignment horizontal="left"/>
      <protection locked="0"/>
    </xf>
    <xf numFmtId="0" fontId="7" fillId="3" borderId="1" xfId="0" applyFont="1" applyFill="1" applyBorder="1" applyAlignment="1" applyProtection="1">
      <protection locked="0"/>
    </xf>
    <xf numFmtId="0" fontId="39" fillId="4" borderId="10" xfId="0" applyFont="1" applyFill="1" applyBorder="1" applyAlignment="1" applyProtection="1">
      <alignment horizontal="left" vertical="top" wrapText="1"/>
      <protection locked="0"/>
    </xf>
    <xf numFmtId="0" fontId="39" fillId="4" borderId="2" xfId="0" applyFont="1" applyFill="1" applyBorder="1" applyAlignment="1" applyProtection="1">
      <alignment horizontal="left" vertical="top" wrapText="1"/>
      <protection locked="0"/>
    </xf>
    <xf numFmtId="0" fontId="39" fillId="4" borderId="11" xfId="0" applyFont="1" applyFill="1" applyBorder="1" applyAlignment="1" applyProtection="1">
      <alignment horizontal="left" vertical="top" wrapText="1"/>
      <protection locked="0"/>
    </xf>
    <xf numFmtId="0" fontId="7" fillId="4" borderId="5" xfId="0" applyFont="1" applyFill="1" applyBorder="1" applyAlignment="1" applyProtection="1">
      <protection locked="0"/>
    </xf>
    <xf numFmtId="0" fontId="0" fillId="4" borderId="6" xfId="0" applyFill="1" applyBorder="1" applyAlignment="1" applyProtection="1">
      <protection locked="0"/>
    </xf>
    <xf numFmtId="0" fontId="0" fillId="4" borderId="7" xfId="0" applyFill="1" applyBorder="1" applyAlignment="1" applyProtection="1">
      <protection locked="0"/>
    </xf>
    <xf numFmtId="0" fontId="7" fillId="4" borderId="1" xfId="0" applyFont="1" applyFill="1" applyBorder="1" applyAlignment="1" applyProtection="1">
      <alignment wrapText="1"/>
    </xf>
    <xf numFmtId="0" fontId="0" fillId="0" borderId="1" xfId="0" applyBorder="1" applyAlignment="1" applyProtection="1">
      <alignment wrapText="1"/>
    </xf>
    <xf numFmtId="0" fontId="0" fillId="4" borderId="1" xfId="0" applyFill="1" applyBorder="1" applyAlignment="1" applyProtection="1">
      <alignment horizontal="left" vertical="top" wrapText="1"/>
    </xf>
    <xf numFmtId="0" fontId="7" fillId="4" borderId="4" xfId="0" applyFont="1" applyFill="1" applyBorder="1" applyAlignment="1" applyProtection="1">
      <alignment horizontal="center" vertical="top"/>
    </xf>
    <xf numFmtId="0" fontId="7" fillId="4" borderId="12" xfId="0" applyFont="1" applyFill="1" applyBorder="1" applyAlignment="1" applyProtection="1">
      <alignment horizontal="center" vertical="top"/>
    </xf>
    <xf numFmtId="0" fontId="0" fillId="4" borderId="1" xfId="0" applyFill="1" applyBorder="1" applyAlignment="1" applyProtection="1">
      <alignment horizontal="center" vertical="top"/>
    </xf>
    <xf numFmtId="0" fontId="7" fillId="4" borderId="4" xfId="0" applyFont="1" applyFill="1" applyBorder="1" applyAlignment="1" applyProtection="1">
      <alignment horizontal="left" vertical="top"/>
      <protection locked="0"/>
    </xf>
    <xf numFmtId="0" fontId="7" fillId="4" borderId="5" xfId="0" applyFont="1" applyFill="1" applyBorder="1" applyAlignment="1" applyProtection="1">
      <alignment horizontal="left"/>
      <protection locked="0"/>
    </xf>
    <xf numFmtId="0" fontId="7" fillId="4" borderId="6" xfId="0" applyFont="1" applyFill="1" applyBorder="1" applyAlignment="1" applyProtection="1">
      <alignment horizontal="left"/>
      <protection locked="0"/>
    </xf>
    <xf numFmtId="0" fontId="7" fillId="4" borderId="7" xfId="0" applyFont="1" applyFill="1" applyBorder="1" applyAlignment="1" applyProtection="1">
      <alignment horizontal="left"/>
      <protection locked="0"/>
    </xf>
    <xf numFmtId="0" fontId="0" fillId="4" borderId="1" xfId="0" applyFill="1" applyBorder="1" applyAlignment="1" applyProtection="1">
      <alignment horizontal="center" vertical="top"/>
      <protection locked="0"/>
    </xf>
    <xf numFmtId="0" fontId="39" fillId="4" borderId="3" xfId="0" applyFont="1" applyFill="1" applyBorder="1" applyAlignment="1" applyProtection="1">
      <alignment horizontal="left" vertical="top" wrapText="1"/>
    </xf>
    <xf numFmtId="0" fontId="39" fillId="4" borderId="15" xfId="0" applyFont="1" applyFill="1" applyBorder="1" applyAlignment="1" applyProtection="1">
      <alignment horizontal="left" vertical="top" wrapText="1"/>
    </xf>
    <xf numFmtId="0" fontId="39" fillId="4" borderId="13" xfId="0" applyFont="1" applyFill="1" applyBorder="1" applyAlignment="1" applyProtection="1">
      <alignment horizontal="left" vertical="top" wrapText="1"/>
    </xf>
    <xf numFmtId="0" fontId="7" fillId="4" borderId="5" xfId="0" applyFont="1" applyFill="1" applyBorder="1" applyAlignment="1" applyProtection="1">
      <alignment horizontal="left" vertical="top"/>
      <protection locked="0"/>
    </xf>
    <xf numFmtId="0" fontId="7" fillId="4" borderId="6" xfId="0" applyFont="1" applyFill="1" applyBorder="1" applyAlignment="1" applyProtection="1">
      <alignment horizontal="left" vertical="top"/>
      <protection locked="0"/>
    </xf>
    <xf numFmtId="0" fontId="7" fillId="4" borderId="7" xfId="0" applyFont="1" applyFill="1" applyBorder="1" applyAlignment="1" applyProtection="1">
      <alignment horizontal="left" vertical="top"/>
      <protection locked="0"/>
    </xf>
    <xf numFmtId="0" fontId="0" fillId="4" borderId="3" xfId="0" applyFill="1" applyBorder="1" applyAlignment="1" applyProtection="1">
      <alignment horizontal="left" vertical="top" wrapText="1"/>
    </xf>
    <xf numFmtId="0" fontId="0" fillId="4" borderId="15" xfId="0" applyFill="1" applyBorder="1" applyAlignment="1" applyProtection="1">
      <alignment horizontal="left" vertical="top" wrapText="1"/>
    </xf>
    <xf numFmtId="0" fontId="0" fillId="4" borderId="13" xfId="0" applyFill="1" applyBorder="1" applyAlignment="1" applyProtection="1">
      <alignment horizontal="left" vertical="top" wrapText="1"/>
    </xf>
    <xf numFmtId="0" fontId="7" fillId="4" borderId="4" xfId="0" applyFont="1" applyFill="1" applyBorder="1" applyAlignment="1" applyProtection="1">
      <protection locked="0"/>
    </xf>
    <xf numFmtId="0" fontId="0" fillId="4" borderId="4" xfId="0" applyFill="1" applyBorder="1" applyAlignment="1" applyProtection="1">
      <protection locked="0"/>
    </xf>
    <xf numFmtId="0" fontId="55" fillId="4" borderId="8" xfId="0" applyFont="1" applyFill="1" applyBorder="1" applyAlignment="1" applyProtection="1">
      <alignment horizontal="left" vertical="top" wrapText="1"/>
      <protection locked="0"/>
    </xf>
    <xf numFmtId="0" fontId="55" fillId="4" borderId="0" xfId="0" applyFont="1" applyFill="1" applyBorder="1" applyAlignment="1" applyProtection="1">
      <alignment horizontal="left" vertical="top" wrapText="1"/>
      <protection locked="0"/>
    </xf>
    <xf numFmtId="0" fontId="55" fillId="4" borderId="9" xfId="0" applyFont="1" applyFill="1" applyBorder="1" applyAlignment="1" applyProtection="1">
      <alignment horizontal="left" vertical="top" wrapText="1"/>
      <protection locked="0"/>
    </xf>
    <xf numFmtId="0" fontId="55" fillId="4" borderId="10" xfId="0" applyFont="1" applyFill="1" applyBorder="1" applyAlignment="1" applyProtection="1">
      <alignment horizontal="left" vertical="top" wrapText="1"/>
      <protection locked="0"/>
    </xf>
    <xf numFmtId="0" fontId="55" fillId="4" borderId="2" xfId="0" applyFont="1" applyFill="1" applyBorder="1" applyAlignment="1" applyProtection="1">
      <alignment horizontal="left" vertical="top" wrapText="1"/>
      <protection locked="0"/>
    </xf>
    <xf numFmtId="0" fontId="55" fillId="4" borderId="11"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0" fontId="0" fillId="4" borderId="4"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0"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39" fillId="4" borderId="10" xfId="0" applyFont="1" applyFill="1" applyBorder="1" applyAlignment="1" applyProtection="1">
      <alignment horizontal="left" vertical="top"/>
      <protection locked="0"/>
    </xf>
    <xf numFmtId="0" fontId="39" fillId="4" borderId="2" xfId="0" applyFont="1" applyFill="1" applyBorder="1" applyAlignment="1" applyProtection="1">
      <alignment horizontal="left" vertical="top"/>
      <protection locked="0"/>
    </xf>
    <xf numFmtId="0" fontId="39" fillId="4" borderId="11" xfId="0" applyFont="1" applyFill="1" applyBorder="1" applyAlignment="1" applyProtection="1">
      <alignment horizontal="left" vertical="top"/>
      <protection locked="0"/>
    </xf>
    <xf numFmtId="0" fontId="0" fillId="0" borderId="3"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0" fillId="4" borderId="1" xfId="0" applyFill="1" applyBorder="1" applyAlignment="1" applyProtection="1">
      <alignment horizontal="center" vertical="top" wrapText="1"/>
    </xf>
    <xf numFmtId="0" fontId="7" fillId="4" borderId="4" xfId="0" applyFont="1" applyFill="1" applyBorder="1" applyAlignment="1" applyProtection="1">
      <alignment horizontal="left" vertical="top" wrapText="1"/>
      <protection locked="0"/>
    </xf>
    <xf numFmtId="0" fontId="0" fillId="4" borderId="4" xfId="0" applyFill="1" applyBorder="1" applyAlignment="1" applyProtection="1">
      <alignment horizontal="center" vertical="top"/>
      <protection locked="0"/>
    </xf>
    <xf numFmtId="0" fontId="0" fillId="4" borderId="14"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58" fillId="4" borderId="0" xfId="0" applyFont="1" applyFill="1" applyAlignment="1" applyProtection="1">
      <alignment horizontal="left" vertical="center" indent="5"/>
      <protection locked="0"/>
    </xf>
    <xf numFmtId="0" fontId="57" fillId="4" borderId="0" xfId="0" applyFont="1" applyFill="1" applyAlignment="1" applyProtection="1">
      <alignment horizontal="left" vertical="center" indent="5"/>
      <protection locked="0"/>
    </xf>
    <xf numFmtId="0" fontId="58" fillId="4" borderId="0" xfId="0" applyFont="1" applyFill="1" applyAlignment="1" applyProtection="1">
      <alignment vertical="center"/>
      <protection locked="0"/>
    </xf>
    <xf numFmtId="0" fontId="59" fillId="4" borderId="0" xfId="0" applyFont="1" applyFill="1" applyAlignment="1" applyProtection="1">
      <alignment vertical="center"/>
      <protection locked="0"/>
    </xf>
    <xf numFmtId="0" fontId="31" fillId="4" borderId="5" xfId="0" applyFont="1" applyFill="1" applyBorder="1" applyAlignment="1">
      <alignment horizontal="left"/>
    </xf>
    <xf numFmtId="0" fontId="31" fillId="4" borderId="6" xfId="0" applyFont="1" applyFill="1" applyBorder="1" applyAlignment="1">
      <alignment horizontal="left"/>
    </xf>
    <xf numFmtId="0" fontId="31" fillId="4" borderId="7" xfId="0" applyFont="1" applyFill="1" applyBorder="1" applyAlignment="1">
      <alignment horizontal="left"/>
    </xf>
    <xf numFmtId="0" fontId="25" fillId="0" borderId="10" xfId="0" applyFont="1" applyBorder="1" applyAlignment="1">
      <alignment horizontal="left" vertical="top" wrapText="1"/>
    </xf>
    <xf numFmtId="0" fontId="25" fillId="0" borderId="2" xfId="0" applyFont="1" applyBorder="1" applyAlignment="1">
      <alignment horizontal="left" vertical="top" wrapText="1"/>
    </xf>
    <xf numFmtId="0" fontId="25" fillId="0" borderId="11" xfId="0" applyFont="1" applyBorder="1" applyAlignment="1">
      <alignment horizontal="left" vertical="top" wrapText="1"/>
    </xf>
    <xf numFmtId="0" fontId="25" fillId="4" borderId="1" xfId="0" applyFont="1" applyFill="1" applyBorder="1" applyAlignment="1">
      <alignment horizontal="left" vertical="top" wrapText="1"/>
    </xf>
    <xf numFmtId="0" fontId="31" fillId="8" borderId="3" xfId="0" applyFont="1" applyFill="1" applyBorder="1" applyAlignment="1">
      <alignment horizontal="left"/>
    </xf>
    <xf numFmtId="0" fontId="31" fillId="8" borderId="15" xfId="0" applyFont="1" applyFill="1" applyBorder="1" applyAlignment="1">
      <alignment horizontal="left"/>
    </xf>
    <xf numFmtId="0" fontId="31" fillId="8" borderId="13" xfId="0" applyFont="1" applyFill="1" applyBorder="1" applyAlignment="1">
      <alignment horizontal="left"/>
    </xf>
    <xf numFmtId="0" fontId="25" fillId="4" borderId="1" xfId="0" applyFont="1" applyFill="1" applyBorder="1" applyAlignment="1">
      <alignment horizontal="left" vertical="center" wrapText="1"/>
    </xf>
    <xf numFmtId="0" fontId="31" fillId="8" borderId="1" xfId="0" applyFont="1" applyFill="1" applyBorder="1" applyAlignment="1">
      <alignment horizontal="center" wrapText="1"/>
    </xf>
    <xf numFmtId="0" fontId="25" fillId="0" borderId="1" xfId="0" applyFont="1" applyBorder="1" applyAlignment="1">
      <alignment horizontal="center" vertical="center"/>
    </xf>
    <xf numFmtId="0" fontId="31" fillId="0" borderId="1" xfId="0" applyFont="1" applyBorder="1" applyAlignment="1">
      <alignment horizontal="center" vertical="center"/>
    </xf>
    <xf numFmtId="0" fontId="31" fillId="8" borderId="1" xfId="0" applyFont="1" applyFill="1" applyBorder="1" applyAlignment="1">
      <alignment horizontal="left"/>
    </xf>
    <xf numFmtId="0" fontId="42" fillId="9" borderId="1" xfId="0" applyFont="1" applyFill="1" applyBorder="1" applyAlignment="1">
      <alignment horizontal="right" vertical="center"/>
    </xf>
    <xf numFmtId="0" fontId="25" fillId="4" borderId="0" xfId="0" applyFont="1" applyFill="1" applyAlignment="1">
      <alignment horizontal="left" wrapText="1"/>
    </xf>
    <xf numFmtId="0" fontId="25" fillId="0" borderId="12" xfId="0" applyFont="1" applyBorder="1" applyAlignment="1">
      <alignment horizontal="center" vertical="center"/>
    </xf>
    <xf numFmtId="0" fontId="25" fillId="0" borderId="3" xfId="0" applyFont="1" applyBorder="1" applyAlignment="1">
      <alignment horizontal="left" vertical="top" wrapText="1"/>
    </xf>
    <xf numFmtId="0" fontId="25" fillId="0" borderId="15" xfId="0" applyFont="1" applyBorder="1" applyAlignment="1">
      <alignment horizontal="left" vertical="top" wrapText="1"/>
    </xf>
    <xf numFmtId="0" fontId="25" fillId="0" borderId="13" xfId="0" applyFont="1" applyBorder="1" applyAlignment="1">
      <alignment horizontal="left" vertical="top" wrapText="1"/>
    </xf>
    <xf numFmtId="0" fontId="31" fillId="8" borderId="3" xfId="0" applyFont="1" applyFill="1" applyBorder="1" applyAlignment="1">
      <alignment horizontal="left" wrapText="1"/>
    </xf>
    <xf numFmtId="0" fontId="31" fillId="8" borderId="15" xfId="0" applyFont="1" applyFill="1" applyBorder="1" applyAlignment="1">
      <alignment horizontal="left" wrapText="1"/>
    </xf>
    <xf numFmtId="0" fontId="31" fillId="8" borderId="13" xfId="0" applyFont="1" applyFill="1" applyBorder="1" applyAlignment="1">
      <alignment horizontal="left" wrapText="1"/>
    </xf>
    <xf numFmtId="0" fontId="25" fillId="4" borderId="3"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48" fillId="0" borderId="3"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left" vertical="center"/>
    </xf>
    <xf numFmtId="0" fontId="25" fillId="4" borderId="0" xfId="0" applyFont="1" applyFill="1" applyAlignment="1">
      <alignment horizontal="left" vertical="center" wrapText="1"/>
    </xf>
    <xf numFmtId="0" fontId="25" fillId="0" borderId="3"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4" fillId="8" borderId="3" xfId="0" applyFont="1" applyFill="1" applyBorder="1" applyAlignment="1">
      <alignment horizontal="left"/>
    </xf>
    <xf numFmtId="0" fontId="24" fillId="8" borderId="15" xfId="0" applyFont="1" applyFill="1" applyBorder="1" applyAlignment="1">
      <alignment horizontal="left"/>
    </xf>
    <xf numFmtId="0" fontId="24" fillId="8" borderId="13" xfId="0" applyFont="1" applyFill="1" applyBorder="1" applyAlignment="1">
      <alignment horizontal="left"/>
    </xf>
    <xf numFmtId="0" fontId="25" fillId="4" borderId="8" xfId="0" applyFont="1" applyFill="1" applyBorder="1" applyAlignment="1">
      <alignment horizontal="left" vertical="top" wrapText="1"/>
    </xf>
    <xf numFmtId="0" fontId="25" fillId="4" borderId="0" xfId="0" applyFont="1" applyFill="1" applyBorder="1" applyAlignment="1">
      <alignment horizontal="left" vertical="top" wrapText="1"/>
    </xf>
    <xf numFmtId="0" fontId="25" fillId="4" borderId="9" xfId="0" applyFont="1" applyFill="1" applyBorder="1" applyAlignment="1">
      <alignment horizontal="left" vertical="top" wrapText="1"/>
    </xf>
    <xf numFmtId="0" fontId="25" fillId="4" borderId="10" xfId="0" applyFont="1" applyFill="1" applyBorder="1" applyAlignment="1">
      <alignment horizontal="left" vertical="top" wrapText="1"/>
    </xf>
    <xf numFmtId="0" fontId="25" fillId="4" borderId="2" xfId="0" applyFont="1" applyFill="1" applyBorder="1" applyAlignment="1">
      <alignment horizontal="left" vertical="top" wrapText="1"/>
    </xf>
    <xf numFmtId="0" fontId="25" fillId="4" borderId="11" xfId="0" applyFont="1" applyFill="1" applyBorder="1" applyAlignment="1">
      <alignment horizontal="left" vertical="top" wrapText="1"/>
    </xf>
    <xf numFmtId="0" fontId="25" fillId="0" borderId="8" xfId="0" applyFont="1" applyBorder="1" applyAlignment="1">
      <alignment horizontal="left" vertical="top" wrapText="1"/>
    </xf>
    <xf numFmtId="0" fontId="25" fillId="0" borderId="0" xfId="0" applyFont="1" applyBorder="1" applyAlignment="1">
      <alignment horizontal="left" vertical="top" wrapText="1"/>
    </xf>
    <xf numFmtId="0" fontId="25" fillId="0" borderId="9" xfId="0" applyFont="1" applyBorder="1" applyAlignment="1">
      <alignment horizontal="left" vertical="top" wrapText="1"/>
    </xf>
    <xf numFmtId="0" fontId="25" fillId="4" borderId="12" xfId="0" applyFont="1" applyFill="1" applyBorder="1" applyAlignment="1">
      <alignment horizontal="left" vertical="top" wrapText="1"/>
    </xf>
    <xf numFmtId="0" fontId="0" fillId="4" borderId="1" xfId="0" applyFill="1" applyBorder="1" applyAlignment="1" applyProtection="1">
      <alignment horizontal="center"/>
    </xf>
    <xf numFmtId="3" fontId="0" fillId="4" borderId="1" xfId="0" applyNumberFormat="1" applyFill="1" applyBorder="1" applyAlignment="1" applyProtection="1">
      <alignment horizontal="center"/>
    </xf>
    <xf numFmtId="9" fontId="0" fillId="4" borderId="1" xfId="0" applyNumberFormat="1" applyFill="1" applyBorder="1" applyAlignment="1" applyProtection="1">
      <alignment horizontal="center"/>
    </xf>
    <xf numFmtId="3" fontId="0" fillId="4" borderId="0" xfId="0" applyNumberFormat="1" applyFill="1" applyBorder="1" applyAlignment="1" applyProtection="1">
      <alignment horizontal="center"/>
    </xf>
    <xf numFmtId="0" fontId="1" fillId="4" borderId="3"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8" fillId="4" borderId="0" xfId="0" applyFont="1" applyFill="1" applyBorder="1" applyAlignment="1">
      <alignment horizontal="left"/>
    </xf>
    <xf numFmtId="0" fontId="19" fillId="4" borderId="0" xfId="0" applyFont="1" applyFill="1" applyAlignment="1">
      <alignment horizontal="left"/>
    </xf>
    <xf numFmtId="0" fontId="7" fillId="3" borderId="3"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26" fillId="4" borderId="2" xfId="0" applyFont="1" applyFill="1" applyBorder="1" applyAlignment="1" applyProtection="1">
      <alignment horizontal="left" wrapText="1" indent="1"/>
    </xf>
    <xf numFmtId="0" fontId="26" fillId="0" borderId="2" xfId="0" applyFont="1" applyBorder="1" applyAlignment="1" applyProtection="1">
      <alignment horizontal="left" wrapText="1" indent="1"/>
    </xf>
    <xf numFmtId="0" fontId="26" fillId="0" borderId="11" xfId="0" applyFont="1" applyBorder="1" applyAlignment="1" applyProtection="1">
      <alignment horizontal="left" wrapText="1" indent="1"/>
    </xf>
    <xf numFmtId="0" fontId="26" fillId="4" borderId="1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4" borderId="11" xfId="0" applyFont="1" applyFill="1" applyBorder="1" applyAlignment="1" applyProtection="1">
      <alignment horizontal="left" vertical="top" wrapText="1"/>
    </xf>
    <xf numFmtId="0" fontId="2" fillId="5" borderId="5" xfId="0" applyFont="1" applyFill="1" applyBorder="1" applyAlignment="1" applyProtection="1">
      <alignment horizontal="left" vertical="center"/>
    </xf>
    <xf numFmtId="0" fontId="12" fillId="5" borderId="6" xfId="0" applyFont="1" applyFill="1" applyBorder="1" applyAlignment="1" applyProtection="1"/>
    <xf numFmtId="0" fontId="0" fillId="5" borderId="7" xfId="0" applyFill="1" applyBorder="1" applyAlignment="1" applyProtection="1"/>
    <xf numFmtId="0" fontId="12" fillId="5" borderId="8" xfId="0" applyFont="1" applyFill="1" applyBorder="1" applyAlignment="1" applyProtection="1">
      <alignment horizontal="left" wrapText="1"/>
    </xf>
    <xf numFmtId="0" fontId="0" fillId="5" borderId="0" xfId="0" applyFill="1" applyBorder="1" applyAlignment="1" applyProtection="1">
      <alignment horizontal="left" wrapText="1"/>
    </xf>
    <xf numFmtId="0" fontId="0" fillId="5" borderId="9" xfId="0" applyFill="1" applyBorder="1" applyAlignment="1" applyProtection="1">
      <alignment wrapText="1"/>
    </xf>
    <xf numFmtId="0" fontId="0" fillId="5" borderId="10" xfId="0" applyFill="1" applyBorder="1" applyAlignment="1" applyProtection="1">
      <alignment horizontal="left" wrapText="1"/>
    </xf>
    <xf numFmtId="0" fontId="0" fillId="5" borderId="2" xfId="0" applyFill="1" applyBorder="1" applyAlignment="1" applyProtection="1">
      <alignment horizontal="left" wrapText="1"/>
    </xf>
    <xf numFmtId="0" fontId="0" fillId="5" borderId="11" xfId="0" applyFill="1" applyBorder="1" applyAlignment="1" applyProtection="1">
      <alignment wrapText="1"/>
    </xf>
    <xf numFmtId="0" fontId="24" fillId="4" borderId="5" xfId="0" applyFont="1" applyFill="1" applyBorder="1" applyAlignment="1" applyProtection="1">
      <alignment horizontal="left" indent="1"/>
    </xf>
    <xf numFmtId="0" fontId="0" fillId="4" borderId="6" xfId="0" applyFill="1" applyBorder="1" applyAlignment="1" applyProtection="1">
      <alignment horizontal="left" indent="1"/>
    </xf>
    <xf numFmtId="0" fontId="0" fillId="4" borderId="7" xfId="0" applyFill="1" applyBorder="1" applyAlignment="1" applyProtection="1">
      <alignment horizontal="left" indent="1"/>
    </xf>
    <xf numFmtId="0" fontId="25" fillId="4" borderId="0" xfId="0" applyFont="1" applyFill="1" applyBorder="1" applyAlignment="1" applyProtection="1">
      <alignment horizontal="left" vertical="top" wrapText="1"/>
    </xf>
    <xf numFmtId="0" fontId="25" fillId="4" borderId="9" xfId="0" applyFont="1" applyFill="1" applyBorder="1" applyAlignment="1" applyProtection="1">
      <alignment horizontal="left" vertical="top" wrapText="1"/>
    </xf>
    <xf numFmtId="0" fontId="26" fillId="4" borderId="0" xfId="0" applyFont="1" applyFill="1" applyBorder="1" applyAlignment="1" applyProtection="1">
      <alignment horizontal="left" wrapText="1"/>
    </xf>
    <xf numFmtId="0" fontId="12" fillId="0" borderId="0" xfId="0" applyFont="1" applyAlignment="1" applyProtection="1">
      <alignment horizontal="left" wrapText="1"/>
    </xf>
    <xf numFmtId="0" fontId="12" fillId="0" borderId="9" xfId="0" applyFont="1" applyBorder="1" applyAlignment="1" applyProtection="1">
      <alignment horizontal="left" wrapText="1"/>
    </xf>
    <xf numFmtId="0" fontId="25" fillId="4" borderId="0" xfId="0" applyFont="1" applyFill="1" applyBorder="1" applyAlignment="1" applyProtection="1">
      <alignment horizontal="left" wrapText="1"/>
    </xf>
    <xf numFmtId="0" fontId="25" fillId="4" borderId="9" xfId="0" applyFont="1" applyFill="1" applyBorder="1" applyAlignment="1" applyProtection="1">
      <alignment horizontal="left" wrapText="1"/>
    </xf>
    <xf numFmtId="0" fontId="26" fillId="4" borderId="0" xfId="0" applyFont="1" applyFill="1" applyBorder="1" applyAlignment="1" applyProtection="1">
      <alignment horizontal="left" wrapText="1" indent="1"/>
    </xf>
    <xf numFmtId="0" fontId="26" fillId="0" borderId="0" xfId="0" applyFont="1" applyAlignment="1" applyProtection="1">
      <alignment horizontal="left" wrapText="1" indent="1"/>
    </xf>
    <xf numFmtId="0" fontId="26" fillId="0" borderId="9" xfId="0" applyFont="1" applyBorder="1" applyAlignment="1" applyProtection="1">
      <alignment horizontal="left" wrapText="1" indent="1"/>
    </xf>
    <xf numFmtId="0" fontId="25" fillId="4" borderId="0" xfId="0" applyFont="1" applyFill="1" applyBorder="1" applyAlignment="1" applyProtection="1">
      <alignment vertical="top" wrapText="1"/>
    </xf>
    <xf numFmtId="0" fontId="25" fillId="0" borderId="0" xfId="0" applyFont="1" applyAlignment="1" applyProtection="1">
      <alignment vertical="top" wrapText="1"/>
    </xf>
    <xf numFmtId="0" fontId="25" fillId="0" borderId="9" xfId="0" applyFont="1" applyBorder="1" applyAlignment="1" applyProtection="1">
      <alignment vertical="top" wrapText="1"/>
    </xf>
    <xf numFmtId="0" fontId="26" fillId="4" borderId="2" xfId="0" applyFont="1" applyFill="1" applyBorder="1" applyAlignment="1" applyProtection="1">
      <alignment wrapText="1"/>
    </xf>
    <xf numFmtId="0" fontId="26" fillId="0" borderId="2" xfId="0" applyFont="1" applyBorder="1" applyAlignment="1" applyProtection="1">
      <alignment wrapText="1"/>
    </xf>
    <xf numFmtId="0" fontId="26" fillId="0" borderId="11" xfId="0" applyFont="1" applyBorder="1" applyAlignment="1" applyProtection="1">
      <alignment wrapText="1"/>
    </xf>
    <xf numFmtId="0" fontId="12" fillId="0" borderId="2" xfId="0" applyFont="1" applyBorder="1" applyAlignment="1" applyProtection="1">
      <alignment horizontal="left" wrapText="1" indent="1"/>
    </xf>
    <xf numFmtId="0" fontId="12" fillId="0" borderId="11" xfId="0" applyFont="1" applyBorder="1" applyAlignment="1" applyProtection="1">
      <alignment horizontal="left" wrapText="1" indent="1"/>
    </xf>
    <xf numFmtId="0" fontId="0" fillId="5" borderId="9" xfId="0" applyFill="1" applyBorder="1" applyAlignment="1" applyProtection="1"/>
    <xf numFmtId="0" fontId="0" fillId="5" borderId="10" xfId="0" applyFill="1" applyBorder="1" applyAlignment="1" applyProtection="1">
      <alignment horizontal="left"/>
    </xf>
    <xf numFmtId="0" fontId="0" fillId="5" borderId="2" xfId="0" applyFill="1" applyBorder="1" applyAlignment="1" applyProtection="1">
      <alignment horizontal="left"/>
    </xf>
    <xf numFmtId="0" fontId="0" fillId="5" borderId="11" xfId="0" applyFill="1" applyBorder="1" applyAlignment="1" applyProtection="1"/>
    <xf numFmtId="0" fontId="46" fillId="4" borderId="10" xfId="0" applyFont="1" applyFill="1" applyBorder="1" applyAlignment="1" applyProtection="1">
      <alignment horizontal="left" wrapText="1" indent="1"/>
    </xf>
    <xf numFmtId="0" fontId="45" fillId="0" borderId="2" xfId="0" applyFont="1" applyBorder="1" applyAlignment="1" applyProtection="1">
      <alignment horizontal="left" wrapText="1" indent="1"/>
    </xf>
    <xf numFmtId="0" fontId="45" fillId="0" borderId="11" xfId="0" applyFont="1" applyBorder="1" applyAlignment="1" applyProtection="1">
      <alignment horizontal="left" wrapText="1" indent="1"/>
    </xf>
    <xf numFmtId="0" fontId="25" fillId="4" borderId="0" xfId="0" applyFont="1" applyFill="1" applyAlignment="1" applyProtection="1">
      <alignment horizontal="left" vertical="top" wrapText="1"/>
    </xf>
    <xf numFmtId="0" fontId="24" fillId="4" borderId="10" xfId="0" applyFont="1" applyFill="1" applyBorder="1" applyAlignment="1" applyProtection="1">
      <alignment horizontal="left" wrapText="1" indent="1"/>
    </xf>
    <xf numFmtId="0" fontId="0" fillId="0" borderId="2" xfId="0" applyBorder="1" applyAlignment="1" applyProtection="1">
      <alignment horizontal="left" wrapText="1" indent="1"/>
    </xf>
    <xf numFmtId="0" fontId="0" fillId="0" borderId="11" xfId="0" applyBorder="1" applyAlignment="1" applyProtection="1">
      <alignment horizontal="left" wrapText="1" indent="1"/>
    </xf>
    <xf numFmtId="0" fontId="24" fillId="4" borderId="6" xfId="0" applyFont="1" applyFill="1" applyBorder="1" applyAlignment="1" applyProtection="1">
      <alignment horizontal="left" indent="1"/>
    </xf>
    <xf numFmtId="0" fontId="24" fillId="4" borderId="7" xfId="0" applyFont="1" applyFill="1" applyBorder="1" applyAlignment="1" applyProtection="1">
      <alignment horizontal="left" indent="1"/>
    </xf>
    <xf numFmtId="0" fontId="12" fillId="4" borderId="0" xfId="0" applyFont="1" applyFill="1" applyBorder="1" applyAlignment="1" applyProtection="1">
      <alignment horizontal="center"/>
      <protection locked="0"/>
    </xf>
    <xf numFmtId="0" fontId="8" fillId="4" borderId="0" xfId="0" applyFont="1" applyFill="1" applyBorder="1" applyAlignment="1" applyProtection="1">
      <protection locked="0"/>
    </xf>
    <xf numFmtId="0" fontId="11" fillId="4" borderId="0" xfId="0" applyFont="1" applyFill="1" applyBorder="1" applyAlignment="1" applyProtection="1">
      <protection locked="0"/>
    </xf>
    <xf numFmtId="0" fontId="27" fillId="4" borderId="3" xfId="0" applyFont="1" applyFill="1" applyBorder="1" applyAlignment="1" applyProtection="1">
      <alignment horizontal="center" vertical="center" wrapText="1"/>
    </xf>
    <xf numFmtId="0" fontId="29" fillId="4" borderId="15"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0" fontId="29" fillId="4" borderId="1" xfId="0" applyFont="1" applyFill="1" applyBorder="1" applyAlignment="1" applyProtection="1">
      <alignment horizontal="center" vertical="center" wrapText="1"/>
    </xf>
    <xf numFmtId="0" fontId="21" fillId="3" borderId="3" xfId="0" applyFont="1" applyFill="1" applyBorder="1" applyAlignment="1" applyProtection="1">
      <alignment horizontal="left" vertical="top" wrapText="1"/>
    </xf>
    <xf numFmtId="0" fontId="22" fillId="3" borderId="15" xfId="0" applyFont="1" applyFill="1" applyBorder="1" applyAlignment="1" applyProtection="1"/>
    <xf numFmtId="0" fontId="22" fillId="3" borderId="13" xfId="0" applyFont="1" applyFill="1" applyBorder="1" applyAlignment="1" applyProtection="1"/>
    <xf numFmtId="0" fontId="22" fillId="4" borderId="5" xfId="0" applyFont="1" applyFill="1" applyBorder="1" applyAlignment="1" applyProtection="1">
      <alignment horizontal="left" vertical="top" wrapText="1"/>
    </xf>
    <xf numFmtId="0" fontId="0" fillId="0" borderId="6" xfId="0" applyFont="1" applyBorder="1" applyAlignment="1" applyProtection="1">
      <alignment wrapText="1"/>
    </xf>
    <xf numFmtId="0" fontId="0" fillId="0" borderId="7" xfId="0" applyFont="1" applyBorder="1" applyAlignment="1" applyProtection="1">
      <alignment wrapText="1"/>
    </xf>
    <xf numFmtId="0" fontId="0" fillId="0" borderId="8" xfId="0" applyFont="1" applyBorder="1" applyAlignment="1" applyProtection="1">
      <alignment wrapText="1"/>
    </xf>
    <xf numFmtId="0" fontId="0" fillId="0" borderId="0" xfId="0" applyFont="1" applyAlignment="1" applyProtection="1">
      <alignment wrapText="1"/>
    </xf>
    <xf numFmtId="0" fontId="0" fillId="0" borderId="9" xfId="0" applyFont="1" applyBorder="1" applyAlignment="1" applyProtection="1">
      <alignment wrapText="1"/>
    </xf>
    <xf numFmtId="0" fontId="0" fillId="0" borderId="10" xfId="0" applyFont="1" applyBorder="1" applyAlignment="1" applyProtection="1">
      <alignment wrapText="1"/>
    </xf>
    <xf numFmtId="0" fontId="0" fillId="0" borderId="2" xfId="0" applyFont="1" applyBorder="1" applyAlignment="1" applyProtection="1">
      <alignment wrapText="1"/>
    </xf>
    <xf numFmtId="0" fontId="0" fillId="0" borderId="11" xfId="0" applyFont="1" applyBorder="1" applyAlignment="1" applyProtection="1">
      <alignment wrapText="1"/>
    </xf>
    <xf numFmtId="0" fontId="22" fillId="4" borderId="6" xfId="0" applyFont="1" applyFill="1" applyBorder="1" applyAlignment="1" applyProtection="1">
      <alignment wrapText="1"/>
    </xf>
    <xf numFmtId="0" fontId="22" fillId="4" borderId="7" xfId="0" applyFont="1" applyFill="1" applyBorder="1" applyAlignment="1" applyProtection="1">
      <alignment wrapText="1"/>
    </xf>
    <xf numFmtId="0" fontId="22" fillId="4" borderId="8" xfId="0" applyFont="1" applyFill="1" applyBorder="1" applyAlignment="1" applyProtection="1">
      <alignment wrapText="1"/>
    </xf>
    <xf numFmtId="0" fontId="22" fillId="4" borderId="0" xfId="0" applyFont="1" applyFill="1" applyBorder="1" applyAlignment="1" applyProtection="1">
      <alignment wrapText="1"/>
    </xf>
    <xf numFmtId="0" fontId="22" fillId="4" borderId="9" xfId="0" applyFont="1" applyFill="1" applyBorder="1" applyAlignment="1" applyProtection="1">
      <alignment wrapText="1"/>
    </xf>
    <xf numFmtId="0" fontId="22" fillId="4" borderId="10" xfId="0" applyFont="1" applyFill="1" applyBorder="1" applyAlignment="1" applyProtection="1">
      <alignment wrapText="1"/>
    </xf>
    <xf numFmtId="0" fontId="22" fillId="4" borderId="2" xfId="0" applyFont="1" applyFill="1" applyBorder="1" applyAlignment="1" applyProtection="1">
      <alignment wrapText="1"/>
    </xf>
    <xf numFmtId="0" fontId="22" fillId="4" borderId="11" xfId="0" applyFont="1" applyFill="1" applyBorder="1" applyAlignment="1" applyProtection="1">
      <alignment wrapText="1"/>
    </xf>
    <xf numFmtId="164" fontId="27" fillId="4" borderId="3" xfId="0" applyNumberFormat="1" applyFont="1" applyFill="1" applyBorder="1" applyAlignment="1" applyProtection="1">
      <alignment horizontal="center" vertical="center" wrapText="1"/>
    </xf>
    <xf numFmtId="164" fontId="29" fillId="4" borderId="15" xfId="0" applyNumberFormat="1" applyFont="1" applyFill="1" applyBorder="1" applyAlignment="1" applyProtection="1">
      <alignment horizontal="center" vertical="center" wrapText="1"/>
    </xf>
    <xf numFmtId="164" fontId="29" fillId="4" borderId="13" xfId="0" applyNumberFormat="1"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xf>
    <xf numFmtId="0" fontId="23" fillId="5" borderId="15"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50" fillId="10" borderId="1" xfId="0" applyFont="1" applyFill="1" applyBorder="1" applyAlignment="1" applyProtection="1">
      <alignment horizontal="left" vertical="center"/>
    </xf>
    <xf numFmtId="0" fontId="26" fillId="4" borderId="2" xfId="0" applyFont="1" applyFill="1" applyBorder="1" applyAlignment="1" applyProtection="1">
      <alignment horizontal="left" wrapText="1"/>
    </xf>
    <xf numFmtId="0" fontId="12" fillId="0" borderId="2" xfId="0" applyFont="1" applyBorder="1" applyAlignment="1" applyProtection="1">
      <alignment horizontal="left" wrapText="1"/>
    </xf>
    <xf numFmtId="0" fontId="12" fillId="0" borderId="11" xfId="0" applyFont="1" applyBorder="1" applyAlignment="1" applyProtection="1">
      <alignment horizontal="left" wrapText="1"/>
    </xf>
    <xf numFmtId="0" fontId="25" fillId="4" borderId="0" xfId="0" applyFont="1" applyFill="1" applyBorder="1" applyAlignment="1" applyProtection="1">
      <alignment horizontal="center"/>
    </xf>
    <xf numFmtId="0" fontId="2" fillId="5" borderId="5" xfId="0"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protection locked="0"/>
    </xf>
    <xf numFmtId="0" fontId="2" fillId="5" borderId="7" xfId="0" applyFont="1" applyFill="1" applyBorder="1" applyAlignment="1" applyProtection="1">
      <alignment horizontal="left" vertical="center"/>
      <protection locked="0"/>
    </xf>
    <xf numFmtId="0" fontId="12" fillId="5" borderId="8" xfId="0" applyFont="1" applyFill="1" applyBorder="1" applyAlignment="1" applyProtection="1">
      <alignment horizontal="left" wrapText="1"/>
      <protection locked="0"/>
    </xf>
    <xf numFmtId="0" fontId="12" fillId="5" borderId="0" xfId="0" applyFont="1" applyFill="1" applyBorder="1" applyAlignment="1" applyProtection="1">
      <alignment horizontal="left" wrapText="1"/>
      <protection locked="0"/>
    </xf>
    <xf numFmtId="0" fontId="12" fillId="5" borderId="9" xfId="0" applyFont="1" applyFill="1" applyBorder="1" applyAlignment="1" applyProtection="1">
      <alignment horizontal="left" wrapText="1"/>
      <protection locked="0"/>
    </xf>
    <xf numFmtId="0" fontId="12" fillId="5" borderId="10" xfId="0" applyFont="1" applyFill="1" applyBorder="1" applyAlignment="1" applyProtection="1">
      <alignment horizontal="left" wrapText="1"/>
      <protection locked="0"/>
    </xf>
    <xf numFmtId="0" fontId="12" fillId="5" borderId="2" xfId="0" applyFont="1" applyFill="1" applyBorder="1" applyAlignment="1" applyProtection="1">
      <alignment horizontal="left" wrapText="1"/>
      <protection locked="0"/>
    </xf>
    <xf numFmtId="0" fontId="12" fillId="5" borderId="11" xfId="0" applyFont="1" applyFill="1" applyBorder="1" applyAlignment="1" applyProtection="1">
      <alignment horizontal="left" wrapText="1"/>
      <protection locked="0"/>
    </xf>
    <xf numFmtId="0" fontId="25" fillId="4" borderId="6" xfId="0" applyFont="1" applyFill="1" applyBorder="1" applyAlignment="1" applyProtection="1">
      <alignment horizontal="left" indent="1"/>
    </xf>
    <xf numFmtId="0" fontId="25" fillId="4" borderId="7" xfId="0" applyFont="1" applyFill="1" applyBorder="1" applyAlignment="1" applyProtection="1">
      <alignment horizontal="left" indent="1"/>
    </xf>
    <xf numFmtId="0" fontId="7" fillId="6" borderId="48" xfId="0" applyFont="1" applyFill="1" applyBorder="1" applyAlignment="1">
      <alignment vertical="center"/>
    </xf>
    <xf numFmtId="0" fontId="0" fillId="0" borderId="25" xfId="0" applyBorder="1" applyAlignment="1">
      <alignment vertical="center"/>
    </xf>
    <xf numFmtId="0" fontId="0" fillId="0" borderId="37" xfId="0" applyBorder="1" applyAlignment="1">
      <alignment vertical="center"/>
    </xf>
    <xf numFmtId="14" fontId="0" fillId="0" borderId="23" xfId="0" applyNumberFormat="1" applyBorder="1" applyAlignment="1">
      <alignment horizontal="left" vertical="center" wrapText="1"/>
    </xf>
    <xf numFmtId="14" fontId="0" fillId="0" borderId="33" xfId="0" applyNumberFormat="1" applyBorder="1" applyAlignment="1">
      <alignment horizontal="left" vertical="center" wrapText="1"/>
    </xf>
    <xf numFmtId="0" fontId="0" fillId="3" borderId="0" xfId="0" applyFill="1" applyBorder="1" applyAlignment="1">
      <alignment vertical="top" wrapText="1"/>
    </xf>
    <xf numFmtId="0" fontId="0" fillId="3" borderId="27" xfId="0" applyFill="1" applyBorder="1" applyAlignment="1">
      <alignment vertical="top" wrapText="1"/>
    </xf>
    <xf numFmtId="0" fontId="12" fillId="4" borderId="0" xfId="0" applyFont="1" applyFill="1" applyAlignment="1">
      <alignment horizontal="right"/>
    </xf>
    <xf numFmtId="0" fontId="2" fillId="6" borderId="46" xfId="0" applyFont="1" applyFill="1" applyBorder="1" applyAlignment="1">
      <alignment horizontal="left" vertical="center"/>
    </xf>
    <xf numFmtId="0" fontId="0" fillId="0" borderId="20" xfId="0" applyBorder="1" applyAlignment="1">
      <alignment horizontal="left" vertical="center"/>
    </xf>
    <xf numFmtId="0" fontId="0" fillId="0" borderId="34"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7" fillId="6" borderId="47" xfId="0" applyFont="1" applyFill="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 xfId="0" applyBorder="1" applyAlignment="1">
      <alignment horizontal="left" vertical="center" wrapText="1"/>
    </xf>
    <xf numFmtId="0" fontId="0" fillId="0" borderId="36" xfId="0" applyBorder="1" applyAlignment="1">
      <alignment horizontal="left" vertical="center" wrapText="1"/>
    </xf>
    <xf numFmtId="0" fontId="39" fillId="8" borderId="20" xfId="0" applyFont="1" applyFill="1" applyBorder="1" applyAlignment="1">
      <alignment wrapText="1"/>
    </xf>
    <xf numFmtId="0" fontId="39" fillId="8" borderId="15" xfId="0" applyFont="1" applyFill="1" applyBorder="1" applyAlignment="1"/>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0" fillId="4" borderId="19"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1" fillId="3" borderId="16" xfId="0" applyFont="1" applyFill="1" applyBorder="1" applyAlignment="1">
      <alignment horizontal="left"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53" fillId="4" borderId="0" xfId="0" applyFont="1" applyFill="1" applyBorder="1" applyAlignment="1">
      <alignment horizontal="center"/>
    </xf>
    <xf numFmtId="0" fontId="54" fillId="4" borderId="0" xfId="0" applyFont="1" applyFill="1" applyBorder="1" applyAlignment="1">
      <alignment horizontal="center"/>
    </xf>
    <xf numFmtId="0" fontId="0" fillId="4" borderId="37" xfId="0" applyFont="1" applyFill="1" applyBorder="1" applyAlignment="1">
      <alignment horizontal="left" vertical="center" wrapText="1"/>
    </xf>
    <xf numFmtId="0" fontId="0" fillId="7" borderId="3"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cellXfs>
  <cellStyles count="1">
    <cellStyle name="Normal" xfId="0" builtinId="0"/>
  </cellStyles>
  <dxfs count="1">
    <dxf>
      <font>
        <color rgb="FFC0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Checkbox_Scoring!$E$7" lockText="1" noThreeD="1"/>
</file>

<file path=xl/ctrlProps/ctrlProp10.xml><?xml version="1.0" encoding="utf-8"?>
<formControlPr xmlns="http://schemas.microsoft.com/office/spreadsheetml/2009/9/main" objectType="CheckBox" fmlaLink="Checkbox_Scoring!$F$9" lockText="1" noThreeD="1"/>
</file>

<file path=xl/ctrlProps/ctrlProp100.xml><?xml version="1.0" encoding="utf-8"?>
<formControlPr xmlns="http://schemas.microsoft.com/office/spreadsheetml/2009/9/main" objectType="CheckBox" fmlaLink="Checkbox_Scoring!$D$54" lockText="1" noThreeD="1"/>
</file>

<file path=xl/ctrlProps/ctrlProp101.xml><?xml version="1.0" encoding="utf-8"?>
<formControlPr xmlns="http://schemas.microsoft.com/office/spreadsheetml/2009/9/main" objectType="CheckBox" fmlaLink="Checkbox_Scoring!$E$55" lockText="1" noThreeD="1"/>
</file>

<file path=xl/ctrlProps/ctrlProp102.xml><?xml version="1.0" encoding="utf-8"?>
<formControlPr xmlns="http://schemas.microsoft.com/office/spreadsheetml/2009/9/main" objectType="CheckBox" fmlaLink="Checkbox_Scoring!$D$55" lockText="1" noThreeD="1"/>
</file>

<file path=xl/ctrlProps/ctrlProp103.xml><?xml version="1.0" encoding="utf-8"?>
<formControlPr xmlns="http://schemas.microsoft.com/office/spreadsheetml/2009/9/main" objectType="CheckBox" fmlaLink="Checkbox_Scoring!$E$56" lockText="1" noThreeD="1"/>
</file>

<file path=xl/ctrlProps/ctrlProp104.xml><?xml version="1.0" encoding="utf-8"?>
<formControlPr xmlns="http://schemas.microsoft.com/office/spreadsheetml/2009/9/main" objectType="CheckBox" fmlaLink="Checkbox_Scoring!$D$56" lockText="1" noThreeD="1"/>
</file>

<file path=xl/ctrlProps/ctrlProp105.xml><?xml version="1.0" encoding="utf-8"?>
<formControlPr xmlns="http://schemas.microsoft.com/office/spreadsheetml/2009/9/main" objectType="CheckBox" fmlaLink="Checkbox_Scoring!$E$57" lockText="1" noThreeD="1"/>
</file>

<file path=xl/ctrlProps/ctrlProp106.xml><?xml version="1.0" encoding="utf-8"?>
<formControlPr xmlns="http://schemas.microsoft.com/office/spreadsheetml/2009/9/main" objectType="CheckBox" fmlaLink="Checkbox_Scoring!$D$57" lockText="1" noThreeD="1"/>
</file>

<file path=xl/ctrlProps/ctrlProp107.xml><?xml version="1.0" encoding="utf-8"?>
<formControlPr xmlns="http://schemas.microsoft.com/office/spreadsheetml/2009/9/main" objectType="CheckBox" fmlaLink="Checkbox_Scoring!$E$58" lockText="1" noThreeD="1"/>
</file>

<file path=xl/ctrlProps/ctrlProp108.xml><?xml version="1.0" encoding="utf-8"?>
<formControlPr xmlns="http://schemas.microsoft.com/office/spreadsheetml/2009/9/main" objectType="CheckBox" fmlaLink="Checkbox_Scoring!$D$58" lockText="1" noThreeD="1"/>
</file>

<file path=xl/ctrlProps/ctrlProp109.xml><?xml version="1.0" encoding="utf-8"?>
<formControlPr xmlns="http://schemas.microsoft.com/office/spreadsheetml/2009/9/main" objectType="CheckBox" fmlaLink="Checkbox_Scoring!$E$59" lockText="1" noThreeD="1"/>
</file>

<file path=xl/ctrlProps/ctrlProp11.xml><?xml version="1.0" encoding="utf-8"?>
<formControlPr xmlns="http://schemas.microsoft.com/office/spreadsheetml/2009/9/main" objectType="CheckBox" fmlaLink="Checkbox_Scoring!$E$10" lockText="1" noThreeD="1"/>
</file>

<file path=xl/ctrlProps/ctrlProp110.xml><?xml version="1.0" encoding="utf-8"?>
<formControlPr xmlns="http://schemas.microsoft.com/office/spreadsheetml/2009/9/main" objectType="CheckBox" fmlaLink="Checkbox_Scoring!$D$59" lockText="1" noThreeD="1"/>
</file>

<file path=xl/ctrlProps/ctrlProp111.xml><?xml version="1.0" encoding="utf-8"?>
<formControlPr xmlns="http://schemas.microsoft.com/office/spreadsheetml/2009/9/main" objectType="CheckBox" fmlaLink="Checkbox_Scoring!$E$60" lockText="1" noThreeD="1"/>
</file>

<file path=xl/ctrlProps/ctrlProp112.xml><?xml version="1.0" encoding="utf-8"?>
<formControlPr xmlns="http://schemas.microsoft.com/office/spreadsheetml/2009/9/main" objectType="CheckBox" fmlaLink="Checkbox_Scoring!$D$60" lockText="1" noThreeD="1"/>
</file>

<file path=xl/ctrlProps/ctrlProp113.xml><?xml version="1.0" encoding="utf-8"?>
<formControlPr xmlns="http://schemas.microsoft.com/office/spreadsheetml/2009/9/main" objectType="CheckBox" fmlaLink="Checkbox_Scoring!$E$61" lockText="1" noThreeD="1"/>
</file>

<file path=xl/ctrlProps/ctrlProp114.xml><?xml version="1.0" encoding="utf-8"?>
<formControlPr xmlns="http://schemas.microsoft.com/office/spreadsheetml/2009/9/main" objectType="CheckBox" fmlaLink="Checkbox_Scoring!$D$61" lockText="1" noThreeD="1"/>
</file>

<file path=xl/ctrlProps/ctrlProp115.xml><?xml version="1.0" encoding="utf-8"?>
<formControlPr xmlns="http://schemas.microsoft.com/office/spreadsheetml/2009/9/main" objectType="CheckBox" fmlaLink="Checkbox_Scoring!$E$62" lockText="1" noThreeD="1"/>
</file>

<file path=xl/ctrlProps/ctrlProp116.xml><?xml version="1.0" encoding="utf-8"?>
<formControlPr xmlns="http://schemas.microsoft.com/office/spreadsheetml/2009/9/main" objectType="CheckBox" fmlaLink="Checkbox_Scoring!$D$62" lockText="1" noThreeD="1"/>
</file>

<file path=xl/ctrlProps/ctrlProp117.xml><?xml version="1.0" encoding="utf-8"?>
<formControlPr xmlns="http://schemas.microsoft.com/office/spreadsheetml/2009/9/main" objectType="CheckBox" fmlaLink="Checkbox_Scoring!$E$63" lockText="1" noThreeD="1"/>
</file>

<file path=xl/ctrlProps/ctrlProp118.xml><?xml version="1.0" encoding="utf-8"?>
<formControlPr xmlns="http://schemas.microsoft.com/office/spreadsheetml/2009/9/main" objectType="CheckBox" fmlaLink="Checkbox_Scoring!$D$63" lockText="1" noThreeD="1"/>
</file>

<file path=xl/ctrlProps/ctrlProp119.xml><?xml version="1.0" encoding="utf-8"?>
<formControlPr xmlns="http://schemas.microsoft.com/office/spreadsheetml/2009/9/main" objectType="CheckBox" fmlaLink="Checkbox_Scoring!$E$64" lockText="1" noThreeD="1"/>
</file>

<file path=xl/ctrlProps/ctrlProp12.xml><?xml version="1.0" encoding="utf-8"?>
<formControlPr xmlns="http://schemas.microsoft.com/office/spreadsheetml/2009/9/main" objectType="CheckBox" fmlaLink="Checkbox_Scoring!$D$10" lockText="1" noThreeD="1"/>
</file>

<file path=xl/ctrlProps/ctrlProp120.xml><?xml version="1.0" encoding="utf-8"?>
<formControlPr xmlns="http://schemas.microsoft.com/office/spreadsheetml/2009/9/main" objectType="CheckBox" fmlaLink="Checkbox_Scoring!$D$64" lockText="1" noThreeD="1"/>
</file>

<file path=xl/ctrlProps/ctrlProp121.xml><?xml version="1.0" encoding="utf-8"?>
<formControlPr xmlns="http://schemas.microsoft.com/office/spreadsheetml/2009/9/main" objectType="CheckBox" fmlaLink="Checkbox_Scoring!$E$65" lockText="1" noThreeD="1"/>
</file>

<file path=xl/ctrlProps/ctrlProp122.xml><?xml version="1.0" encoding="utf-8"?>
<formControlPr xmlns="http://schemas.microsoft.com/office/spreadsheetml/2009/9/main" objectType="CheckBox" fmlaLink="Checkbox_Scoring!$D$65" lockText="1" noThreeD="1"/>
</file>

<file path=xl/ctrlProps/ctrlProp123.xml><?xml version="1.0" encoding="utf-8"?>
<formControlPr xmlns="http://schemas.microsoft.com/office/spreadsheetml/2009/9/main" objectType="CheckBox" fmlaLink="Checkbox_Scoring!$E$66" lockText="1" noThreeD="1"/>
</file>

<file path=xl/ctrlProps/ctrlProp124.xml><?xml version="1.0" encoding="utf-8"?>
<formControlPr xmlns="http://schemas.microsoft.com/office/spreadsheetml/2009/9/main" objectType="CheckBox" fmlaLink="Checkbox_Scoring!$D$66" lockText="1" noThreeD="1"/>
</file>

<file path=xl/ctrlProps/ctrlProp125.xml><?xml version="1.0" encoding="utf-8"?>
<formControlPr xmlns="http://schemas.microsoft.com/office/spreadsheetml/2009/9/main" objectType="CheckBox" fmlaLink="Checkbox_Scoring!$E$67" lockText="1" noThreeD="1"/>
</file>

<file path=xl/ctrlProps/ctrlProp126.xml><?xml version="1.0" encoding="utf-8"?>
<formControlPr xmlns="http://schemas.microsoft.com/office/spreadsheetml/2009/9/main" objectType="CheckBox" fmlaLink="Checkbox_Scoring!$D$67" lockText="1" noThreeD="1"/>
</file>

<file path=xl/ctrlProps/ctrlProp127.xml><?xml version="1.0" encoding="utf-8"?>
<formControlPr xmlns="http://schemas.microsoft.com/office/spreadsheetml/2009/9/main" objectType="CheckBox" fmlaLink="Checkbox_Scoring!$E$68" lockText="1" noThreeD="1"/>
</file>

<file path=xl/ctrlProps/ctrlProp128.xml><?xml version="1.0" encoding="utf-8"?>
<formControlPr xmlns="http://schemas.microsoft.com/office/spreadsheetml/2009/9/main" objectType="CheckBox" fmlaLink="Checkbox_Scoring!$D$68" lockText="1" noThreeD="1"/>
</file>

<file path=xl/ctrlProps/ctrlProp129.xml><?xml version="1.0" encoding="utf-8"?>
<formControlPr xmlns="http://schemas.microsoft.com/office/spreadsheetml/2009/9/main" objectType="CheckBox" fmlaLink="Checkbox_Scoring!$E$70" lockText="1" noThreeD="1"/>
</file>

<file path=xl/ctrlProps/ctrlProp13.xml><?xml version="1.0" encoding="utf-8"?>
<formControlPr xmlns="http://schemas.microsoft.com/office/spreadsheetml/2009/9/main" objectType="CheckBox" fmlaLink="Checkbox_Scoring!$F$10" lockText="1" noThreeD="1"/>
</file>

<file path=xl/ctrlProps/ctrlProp130.xml><?xml version="1.0" encoding="utf-8"?>
<formControlPr xmlns="http://schemas.microsoft.com/office/spreadsheetml/2009/9/main" objectType="CheckBox" fmlaLink="Checkbox_Scoring!$D$70" lockText="1" noThreeD="1"/>
</file>

<file path=xl/ctrlProps/ctrlProp131.xml><?xml version="1.0" encoding="utf-8"?>
<formControlPr xmlns="http://schemas.microsoft.com/office/spreadsheetml/2009/9/main" objectType="CheckBox" fmlaLink="Checkbox_Scoring!$E$71" lockText="1" noThreeD="1"/>
</file>

<file path=xl/ctrlProps/ctrlProp132.xml><?xml version="1.0" encoding="utf-8"?>
<formControlPr xmlns="http://schemas.microsoft.com/office/spreadsheetml/2009/9/main" objectType="CheckBox" fmlaLink="Checkbox_Scoring!$D$71" lockText="1" noThreeD="1"/>
</file>

<file path=xl/ctrlProps/ctrlProp133.xml><?xml version="1.0" encoding="utf-8"?>
<formControlPr xmlns="http://schemas.microsoft.com/office/spreadsheetml/2009/9/main" objectType="CheckBox" fmlaLink="Checkbox_Scoring!$E$72" lockText="1" noThreeD="1"/>
</file>

<file path=xl/ctrlProps/ctrlProp134.xml><?xml version="1.0" encoding="utf-8"?>
<formControlPr xmlns="http://schemas.microsoft.com/office/spreadsheetml/2009/9/main" objectType="CheckBox" fmlaLink="Checkbox_Scoring!$D$72" lockText="1" noThreeD="1"/>
</file>

<file path=xl/ctrlProps/ctrlProp135.xml><?xml version="1.0" encoding="utf-8"?>
<formControlPr xmlns="http://schemas.microsoft.com/office/spreadsheetml/2009/9/main" objectType="CheckBox" fmlaLink="Checkbox_Scoring!$E$73" lockText="1" noThreeD="1"/>
</file>

<file path=xl/ctrlProps/ctrlProp136.xml><?xml version="1.0" encoding="utf-8"?>
<formControlPr xmlns="http://schemas.microsoft.com/office/spreadsheetml/2009/9/main" objectType="CheckBox" fmlaLink="Checkbox_Scoring!$E$74" lockText="1" noThreeD="1"/>
</file>

<file path=xl/ctrlProps/ctrlProp137.xml><?xml version="1.0" encoding="utf-8"?>
<formControlPr xmlns="http://schemas.microsoft.com/office/spreadsheetml/2009/9/main" objectType="CheckBox" fmlaLink="Checkbox_Scoring!$E$75" lockText="1" noThreeD="1"/>
</file>

<file path=xl/ctrlProps/ctrlProp138.xml><?xml version="1.0" encoding="utf-8"?>
<formControlPr xmlns="http://schemas.microsoft.com/office/spreadsheetml/2009/9/main" objectType="CheckBox" fmlaLink="Checkbox_Scoring!$E$76" lockText="1" noThreeD="1"/>
</file>

<file path=xl/ctrlProps/ctrlProp139.xml><?xml version="1.0" encoding="utf-8"?>
<formControlPr xmlns="http://schemas.microsoft.com/office/spreadsheetml/2009/9/main" objectType="CheckBox" fmlaLink="Checkbox_Scoring!$E$77" lockText="1" noThreeD="1"/>
</file>

<file path=xl/ctrlProps/ctrlProp14.xml><?xml version="1.0" encoding="utf-8"?>
<formControlPr xmlns="http://schemas.microsoft.com/office/spreadsheetml/2009/9/main" objectType="CheckBox" fmlaLink="Checkbox_Scoring!$E$11" lockText="1" noThreeD="1"/>
</file>

<file path=xl/ctrlProps/ctrlProp140.xml><?xml version="1.0" encoding="utf-8"?>
<formControlPr xmlns="http://schemas.microsoft.com/office/spreadsheetml/2009/9/main" objectType="CheckBox" fmlaLink="Checkbox_Scoring!$D$73" lockText="1" noThreeD="1"/>
</file>

<file path=xl/ctrlProps/ctrlProp141.xml><?xml version="1.0" encoding="utf-8"?>
<formControlPr xmlns="http://schemas.microsoft.com/office/spreadsheetml/2009/9/main" objectType="CheckBox" fmlaLink="Checkbox_Scoring!$D$74" lockText="1" noThreeD="1"/>
</file>

<file path=xl/ctrlProps/ctrlProp142.xml><?xml version="1.0" encoding="utf-8"?>
<formControlPr xmlns="http://schemas.microsoft.com/office/spreadsheetml/2009/9/main" objectType="CheckBox" fmlaLink="Checkbox_Scoring!$D$75" lockText="1" noThreeD="1"/>
</file>

<file path=xl/ctrlProps/ctrlProp143.xml><?xml version="1.0" encoding="utf-8"?>
<formControlPr xmlns="http://schemas.microsoft.com/office/spreadsheetml/2009/9/main" objectType="CheckBox" fmlaLink="Checkbox_Scoring!$D$76" lockText="1" noThreeD="1"/>
</file>

<file path=xl/ctrlProps/ctrlProp144.xml><?xml version="1.0" encoding="utf-8"?>
<formControlPr xmlns="http://schemas.microsoft.com/office/spreadsheetml/2009/9/main" objectType="CheckBox" fmlaLink="Checkbox_Scoring!$D$77" lockText="1" noThreeD="1"/>
</file>

<file path=xl/ctrlProps/ctrlProp15.xml><?xml version="1.0" encoding="utf-8"?>
<formControlPr xmlns="http://schemas.microsoft.com/office/spreadsheetml/2009/9/main" objectType="CheckBox" fmlaLink="Checkbox_Scoring!$D$11" lockText="1" noThreeD="1"/>
</file>

<file path=xl/ctrlProps/ctrlProp16.xml><?xml version="1.0" encoding="utf-8"?>
<formControlPr xmlns="http://schemas.microsoft.com/office/spreadsheetml/2009/9/main" objectType="CheckBox" fmlaLink="Checkbox_Scoring!$E$12" lockText="1" noThreeD="1"/>
</file>

<file path=xl/ctrlProps/ctrlProp17.xml><?xml version="1.0" encoding="utf-8"?>
<formControlPr xmlns="http://schemas.microsoft.com/office/spreadsheetml/2009/9/main" objectType="CheckBox" fmlaLink="Checkbox_Scoring!$D$12" lockText="1" noThreeD="1"/>
</file>

<file path=xl/ctrlProps/ctrlProp18.xml><?xml version="1.0" encoding="utf-8"?>
<formControlPr xmlns="http://schemas.microsoft.com/office/spreadsheetml/2009/9/main" objectType="CheckBox" fmlaLink="Checkbox_Scoring!$E$13" lockText="1" noThreeD="1"/>
</file>

<file path=xl/ctrlProps/ctrlProp19.xml><?xml version="1.0" encoding="utf-8"?>
<formControlPr xmlns="http://schemas.microsoft.com/office/spreadsheetml/2009/9/main" objectType="CheckBox" fmlaLink="Checkbox_Scoring!$D$13" lockText="1" noThreeD="1"/>
</file>

<file path=xl/ctrlProps/ctrlProp2.xml><?xml version="1.0" encoding="utf-8"?>
<formControlPr xmlns="http://schemas.microsoft.com/office/spreadsheetml/2009/9/main" objectType="CheckBox" fmlaLink="Checkbox_Scoring!$D$7" lockText="1" noThreeD="1"/>
</file>

<file path=xl/ctrlProps/ctrlProp20.xml><?xml version="1.0" encoding="utf-8"?>
<formControlPr xmlns="http://schemas.microsoft.com/office/spreadsheetml/2009/9/main" objectType="CheckBox" fmlaLink="Checkbox_Scoring!$E$14" lockText="1" noThreeD="1"/>
</file>

<file path=xl/ctrlProps/ctrlProp21.xml><?xml version="1.0" encoding="utf-8"?>
<formControlPr xmlns="http://schemas.microsoft.com/office/spreadsheetml/2009/9/main" objectType="CheckBox" fmlaLink="Checkbox_Scoring!$D$14" lockText="1" noThreeD="1"/>
</file>

<file path=xl/ctrlProps/ctrlProp22.xml><?xml version="1.0" encoding="utf-8"?>
<formControlPr xmlns="http://schemas.microsoft.com/office/spreadsheetml/2009/9/main" objectType="CheckBox" fmlaLink="Checkbox_Scoring!$E$15" lockText="1" noThreeD="1"/>
</file>

<file path=xl/ctrlProps/ctrlProp23.xml><?xml version="1.0" encoding="utf-8"?>
<formControlPr xmlns="http://schemas.microsoft.com/office/spreadsheetml/2009/9/main" objectType="CheckBox" fmlaLink="Checkbox_Scoring!$D$15" lockText="1" noThreeD="1"/>
</file>

<file path=xl/ctrlProps/ctrlProp24.xml><?xml version="1.0" encoding="utf-8"?>
<formControlPr xmlns="http://schemas.microsoft.com/office/spreadsheetml/2009/9/main" objectType="CheckBox" fmlaLink="Checkbox_Scoring!$E$17" lockText="1" noThreeD="1"/>
</file>

<file path=xl/ctrlProps/ctrlProp25.xml><?xml version="1.0" encoding="utf-8"?>
<formControlPr xmlns="http://schemas.microsoft.com/office/spreadsheetml/2009/9/main" objectType="CheckBox" fmlaLink="Checkbox_Scoring!$D$17" lockText="1" noThreeD="1"/>
</file>

<file path=xl/ctrlProps/ctrlProp26.xml><?xml version="1.0" encoding="utf-8"?>
<formControlPr xmlns="http://schemas.microsoft.com/office/spreadsheetml/2009/9/main" objectType="CheckBox" fmlaLink="Checkbox_Scoring!$E$18" lockText="1" noThreeD="1"/>
</file>

<file path=xl/ctrlProps/ctrlProp27.xml><?xml version="1.0" encoding="utf-8"?>
<formControlPr xmlns="http://schemas.microsoft.com/office/spreadsheetml/2009/9/main" objectType="CheckBox" fmlaLink="Checkbox_Scoring!$D$18" lockText="1" noThreeD="1"/>
</file>

<file path=xl/ctrlProps/ctrlProp28.xml><?xml version="1.0" encoding="utf-8"?>
<formControlPr xmlns="http://schemas.microsoft.com/office/spreadsheetml/2009/9/main" objectType="CheckBox" fmlaLink="Checkbox_Scoring!$E$19" lockText="1" noThreeD="1"/>
</file>

<file path=xl/ctrlProps/ctrlProp29.xml><?xml version="1.0" encoding="utf-8"?>
<formControlPr xmlns="http://schemas.microsoft.com/office/spreadsheetml/2009/9/main" objectType="CheckBox" fmlaLink="Checkbox_Scoring!$D$19" lockText="1" noThreeD="1"/>
</file>

<file path=xl/ctrlProps/ctrlProp3.xml><?xml version="1.0" encoding="utf-8"?>
<formControlPr xmlns="http://schemas.microsoft.com/office/spreadsheetml/2009/9/main" objectType="CheckBox" fmlaLink="Checkbox_Scoring!$E$6" lockText="1" noThreeD="1"/>
</file>

<file path=xl/ctrlProps/ctrlProp30.xml><?xml version="1.0" encoding="utf-8"?>
<formControlPr xmlns="http://schemas.microsoft.com/office/spreadsheetml/2009/9/main" objectType="CheckBox" fmlaLink="Checkbox_Scoring!$E$20" lockText="1" noThreeD="1"/>
</file>

<file path=xl/ctrlProps/ctrlProp31.xml><?xml version="1.0" encoding="utf-8"?>
<formControlPr xmlns="http://schemas.microsoft.com/office/spreadsheetml/2009/9/main" objectType="CheckBox" fmlaLink="Checkbox_Scoring!$D$20" lockText="1" noThreeD="1"/>
</file>

<file path=xl/ctrlProps/ctrlProp32.xml><?xml version="1.0" encoding="utf-8"?>
<formControlPr xmlns="http://schemas.microsoft.com/office/spreadsheetml/2009/9/main" objectType="CheckBox" fmlaLink="Checkbox_Scoring!$E$21" lockText="1" noThreeD="1"/>
</file>

<file path=xl/ctrlProps/ctrlProp33.xml><?xml version="1.0" encoding="utf-8"?>
<formControlPr xmlns="http://schemas.microsoft.com/office/spreadsheetml/2009/9/main" objectType="CheckBox" fmlaLink="Checkbox_Scoring!$D$21" lockText="1" noThreeD="1"/>
</file>

<file path=xl/ctrlProps/ctrlProp34.xml><?xml version="1.0" encoding="utf-8"?>
<formControlPr xmlns="http://schemas.microsoft.com/office/spreadsheetml/2009/9/main" objectType="CheckBox" fmlaLink="Checkbox_Scoring!$E$22" lockText="1" noThreeD="1"/>
</file>

<file path=xl/ctrlProps/ctrlProp35.xml><?xml version="1.0" encoding="utf-8"?>
<formControlPr xmlns="http://schemas.microsoft.com/office/spreadsheetml/2009/9/main" objectType="CheckBox" fmlaLink="Checkbox_Scoring!$D$22" lockText="1" noThreeD="1"/>
</file>

<file path=xl/ctrlProps/ctrlProp36.xml><?xml version="1.0" encoding="utf-8"?>
<formControlPr xmlns="http://schemas.microsoft.com/office/spreadsheetml/2009/9/main" objectType="CheckBox" fmlaLink="Checkbox_Scoring!$E$23" lockText="1" noThreeD="1"/>
</file>

<file path=xl/ctrlProps/ctrlProp37.xml><?xml version="1.0" encoding="utf-8"?>
<formControlPr xmlns="http://schemas.microsoft.com/office/spreadsheetml/2009/9/main" objectType="CheckBox" fmlaLink="Checkbox_Scoring!$D$23" lockText="1" noThreeD="1"/>
</file>

<file path=xl/ctrlProps/ctrlProp38.xml><?xml version="1.0" encoding="utf-8"?>
<formControlPr xmlns="http://schemas.microsoft.com/office/spreadsheetml/2009/9/main" objectType="CheckBox" fmlaLink="Checkbox_Scoring!$E$16" lockText="1" noThreeD="1"/>
</file>

<file path=xl/ctrlProps/ctrlProp39.xml><?xml version="1.0" encoding="utf-8"?>
<formControlPr xmlns="http://schemas.microsoft.com/office/spreadsheetml/2009/9/main" objectType="CheckBox" fmlaLink="Checkbox_Scoring!$D$16" lockText="1" noThreeD="1"/>
</file>

<file path=xl/ctrlProps/ctrlProp4.xml><?xml version="1.0" encoding="utf-8"?>
<formControlPr xmlns="http://schemas.microsoft.com/office/spreadsheetml/2009/9/main" objectType="CheckBox" fmlaLink="Checkbox_Scoring!$D$6" lockText="1" noThreeD="1"/>
</file>

<file path=xl/ctrlProps/ctrlProp40.xml><?xml version="1.0" encoding="utf-8"?>
<formControlPr xmlns="http://schemas.microsoft.com/office/spreadsheetml/2009/9/main" objectType="CheckBox" fmlaLink="Checkbox_Scoring!$E$25" lockText="1" noThreeD="1"/>
</file>

<file path=xl/ctrlProps/ctrlProp41.xml><?xml version="1.0" encoding="utf-8"?>
<formControlPr xmlns="http://schemas.microsoft.com/office/spreadsheetml/2009/9/main" objectType="CheckBox" fmlaLink="Checkbox_Scoring!$D$25" lockText="1" noThreeD="1"/>
</file>

<file path=xl/ctrlProps/ctrlProp42.xml><?xml version="1.0" encoding="utf-8"?>
<formControlPr xmlns="http://schemas.microsoft.com/office/spreadsheetml/2009/9/main" objectType="CheckBox" fmlaLink="Checkbox_Scoring!$E$26" lockText="1" noThreeD="1"/>
</file>

<file path=xl/ctrlProps/ctrlProp43.xml><?xml version="1.0" encoding="utf-8"?>
<formControlPr xmlns="http://schemas.microsoft.com/office/spreadsheetml/2009/9/main" objectType="CheckBox" fmlaLink="Checkbox_Scoring!$D$26" lockText="1" noThreeD="1"/>
</file>

<file path=xl/ctrlProps/ctrlProp44.xml><?xml version="1.0" encoding="utf-8"?>
<formControlPr xmlns="http://schemas.microsoft.com/office/spreadsheetml/2009/9/main" objectType="CheckBox" fmlaLink="Checkbox_Scoring!$E$27" lockText="1" noThreeD="1"/>
</file>

<file path=xl/ctrlProps/ctrlProp45.xml><?xml version="1.0" encoding="utf-8"?>
<formControlPr xmlns="http://schemas.microsoft.com/office/spreadsheetml/2009/9/main" objectType="CheckBox" fmlaLink="Checkbox_Scoring!$D$27" lockText="1" noThreeD="1"/>
</file>

<file path=xl/ctrlProps/ctrlProp46.xml><?xml version="1.0" encoding="utf-8"?>
<formControlPr xmlns="http://schemas.microsoft.com/office/spreadsheetml/2009/9/main" objectType="CheckBox" fmlaLink="Checkbox_Scoring!$E$28" lockText="1" noThreeD="1"/>
</file>

<file path=xl/ctrlProps/ctrlProp47.xml><?xml version="1.0" encoding="utf-8"?>
<formControlPr xmlns="http://schemas.microsoft.com/office/spreadsheetml/2009/9/main" objectType="CheckBox" fmlaLink="Checkbox_Scoring!$D$28" lockText="1" noThreeD="1"/>
</file>

<file path=xl/ctrlProps/ctrlProp48.xml><?xml version="1.0" encoding="utf-8"?>
<formControlPr xmlns="http://schemas.microsoft.com/office/spreadsheetml/2009/9/main" objectType="CheckBox" fmlaLink="Checkbox_Scoring!$E$29" lockText="1" noThreeD="1"/>
</file>

<file path=xl/ctrlProps/ctrlProp49.xml><?xml version="1.0" encoding="utf-8"?>
<formControlPr xmlns="http://schemas.microsoft.com/office/spreadsheetml/2009/9/main" objectType="CheckBox" fmlaLink="Checkbox_Scoring!$D$29" lockText="1" noThreeD="1"/>
</file>

<file path=xl/ctrlProps/ctrlProp5.xml><?xml version="1.0" encoding="utf-8"?>
<formControlPr xmlns="http://schemas.microsoft.com/office/spreadsheetml/2009/9/main" objectType="CheckBox" fmlaLink="Checkbox_Scoring!$E$8" lockText="1" noThreeD="1"/>
</file>

<file path=xl/ctrlProps/ctrlProp50.xml><?xml version="1.0" encoding="utf-8"?>
<formControlPr xmlns="http://schemas.microsoft.com/office/spreadsheetml/2009/9/main" objectType="CheckBox" fmlaLink="Checkbox_Scoring!$E$31" lockText="1" noThreeD="1"/>
</file>

<file path=xl/ctrlProps/ctrlProp51.xml><?xml version="1.0" encoding="utf-8"?>
<formControlPr xmlns="http://schemas.microsoft.com/office/spreadsheetml/2009/9/main" objectType="CheckBox" fmlaLink="Checkbox_Scoring!$D$31" lockText="1" noThreeD="1"/>
</file>

<file path=xl/ctrlProps/ctrlProp52.xml><?xml version="1.0" encoding="utf-8"?>
<formControlPr xmlns="http://schemas.microsoft.com/office/spreadsheetml/2009/9/main" objectType="CheckBox" fmlaLink="Checkbox_Scoring!$E$32" lockText="1" noThreeD="1"/>
</file>

<file path=xl/ctrlProps/ctrlProp53.xml><?xml version="1.0" encoding="utf-8"?>
<formControlPr xmlns="http://schemas.microsoft.com/office/spreadsheetml/2009/9/main" objectType="CheckBox" fmlaLink="Checkbox_Scoring!$D$32" lockText="1" noThreeD="1"/>
</file>

<file path=xl/ctrlProps/ctrlProp54.xml><?xml version="1.0" encoding="utf-8"?>
<formControlPr xmlns="http://schemas.microsoft.com/office/spreadsheetml/2009/9/main" objectType="CheckBox" fmlaLink="Checkbox_Scoring!$E$33" lockText="1" noThreeD="1"/>
</file>

<file path=xl/ctrlProps/ctrlProp55.xml><?xml version="1.0" encoding="utf-8"?>
<formControlPr xmlns="http://schemas.microsoft.com/office/spreadsheetml/2009/9/main" objectType="CheckBox" fmlaLink="Checkbox_Scoring!$D$33" lockText="1" noThreeD="1"/>
</file>

<file path=xl/ctrlProps/ctrlProp56.xml><?xml version="1.0" encoding="utf-8"?>
<formControlPr xmlns="http://schemas.microsoft.com/office/spreadsheetml/2009/9/main" objectType="CheckBox" fmlaLink="Checkbox_Scoring!$E$34" lockText="1" noThreeD="1"/>
</file>

<file path=xl/ctrlProps/ctrlProp57.xml><?xml version="1.0" encoding="utf-8"?>
<formControlPr xmlns="http://schemas.microsoft.com/office/spreadsheetml/2009/9/main" objectType="CheckBox" fmlaLink="Checkbox_Scoring!$D$34" lockText="1" noThreeD="1"/>
</file>

<file path=xl/ctrlProps/ctrlProp58.xml><?xml version="1.0" encoding="utf-8"?>
<formControlPr xmlns="http://schemas.microsoft.com/office/spreadsheetml/2009/9/main" objectType="CheckBox" fmlaLink="Checkbox_Scoring!$E$30" lockText="1" noThreeD="1"/>
</file>

<file path=xl/ctrlProps/ctrlProp59.xml><?xml version="1.0" encoding="utf-8"?>
<formControlPr xmlns="http://schemas.microsoft.com/office/spreadsheetml/2009/9/main" objectType="CheckBox" fmlaLink="Checkbox_Scoring!$D$30" lockText="1" noThreeD="1"/>
</file>

<file path=xl/ctrlProps/ctrlProp6.xml><?xml version="1.0" encoding="utf-8"?>
<formControlPr xmlns="http://schemas.microsoft.com/office/spreadsheetml/2009/9/main" objectType="CheckBox" fmlaLink="Checkbox_Scoring!$D$8" lockText="1" noThreeD="1"/>
</file>

<file path=xl/ctrlProps/ctrlProp60.xml><?xml version="1.0" encoding="utf-8"?>
<formControlPr xmlns="http://schemas.microsoft.com/office/spreadsheetml/2009/9/main" objectType="CheckBox" fmlaLink="Checkbox_Scoring!$E$35" lockText="1" noThreeD="1"/>
</file>

<file path=xl/ctrlProps/ctrlProp61.xml><?xml version="1.0" encoding="utf-8"?>
<formControlPr xmlns="http://schemas.microsoft.com/office/spreadsheetml/2009/9/main" objectType="CheckBox" fmlaLink="Checkbox_Scoring!$D$35" lockText="1" noThreeD="1"/>
</file>

<file path=xl/ctrlProps/ctrlProp62.xml><?xml version="1.0" encoding="utf-8"?>
<formControlPr xmlns="http://schemas.microsoft.com/office/spreadsheetml/2009/9/main" objectType="CheckBox" fmlaLink="Checkbox_Scoring!$E$36" lockText="1" noThreeD="1"/>
</file>

<file path=xl/ctrlProps/ctrlProp63.xml><?xml version="1.0" encoding="utf-8"?>
<formControlPr xmlns="http://schemas.microsoft.com/office/spreadsheetml/2009/9/main" objectType="CheckBox" fmlaLink="Checkbox_Scoring!$D$36" lockText="1" noThreeD="1"/>
</file>

<file path=xl/ctrlProps/ctrlProp64.xml><?xml version="1.0" encoding="utf-8"?>
<formControlPr xmlns="http://schemas.microsoft.com/office/spreadsheetml/2009/9/main" objectType="CheckBox" fmlaLink="Checkbox_Scoring!$E$37" lockText="1" noThreeD="1"/>
</file>

<file path=xl/ctrlProps/ctrlProp65.xml><?xml version="1.0" encoding="utf-8"?>
<formControlPr xmlns="http://schemas.microsoft.com/office/spreadsheetml/2009/9/main" objectType="CheckBox" fmlaLink="Checkbox_Scoring!$D$37" lockText="1" noThreeD="1"/>
</file>

<file path=xl/ctrlProps/ctrlProp66.xml><?xml version="1.0" encoding="utf-8"?>
<formControlPr xmlns="http://schemas.microsoft.com/office/spreadsheetml/2009/9/main" objectType="CheckBox" fmlaLink="Checkbox_Scoring!$E$38" lockText="1" noThreeD="1"/>
</file>

<file path=xl/ctrlProps/ctrlProp67.xml><?xml version="1.0" encoding="utf-8"?>
<formControlPr xmlns="http://schemas.microsoft.com/office/spreadsheetml/2009/9/main" objectType="CheckBox" fmlaLink="Checkbox_Scoring!$D$38" lockText="1" noThreeD="1"/>
</file>

<file path=xl/ctrlProps/ctrlProp68.xml><?xml version="1.0" encoding="utf-8"?>
<formControlPr xmlns="http://schemas.microsoft.com/office/spreadsheetml/2009/9/main" objectType="CheckBox" fmlaLink="Checkbox_Scoring!$E$39" lockText="1" noThreeD="1"/>
</file>

<file path=xl/ctrlProps/ctrlProp69.xml><?xml version="1.0" encoding="utf-8"?>
<formControlPr xmlns="http://schemas.microsoft.com/office/spreadsheetml/2009/9/main" objectType="CheckBox" fmlaLink="Checkbox_Scoring!$D$39" lockText="1" noThreeD="1"/>
</file>

<file path=xl/ctrlProps/ctrlProp7.xml><?xml version="1.0" encoding="utf-8"?>
<formControlPr xmlns="http://schemas.microsoft.com/office/spreadsheetml/2009/9/main" objectType="CheckBox" fmlaLink="Checkbox_Scoring!$F$8" lockText="1" noThreeD="1"/>
</file>

<file path=xl/ctrlProps/ctrlProp70.xml><?xml version="1.0" encoding="utf-8"?>
<formControlPr xmlns="http://schemas.microsoft.com/office/spreadsheetml/2009/9/main" objectType="CheckBox" fmlaLink="Checkbox_Scoring!$E$40" lockText="1" noThreeD="1"/>
</file>

<file path=xl/ctrlProps/ctrlProp71.xml><?xml version="1.0" encoding="utf-8"?>
<formControlPr xmlns="http://schemas.microsoft.com/office/spreadsheetml/2009/9/main" objectType="CheckBox" fmlaLink="Checkbox_Scoring!$D$40" lockText="1" noThreeD="1"/>
</file>

<file path=xl/ctrlProps/ctrlProp72.xml><?xml version="1.0" encoding="utf-8"?>
<formControlPr xmlns="http://schemas.microsoft.com/office/spreadsheetml/2009/9/main" objectType="CheckBox" fmlaLink="Checkbox_Scoring!$E$41" lockText="1" noThreeD="1"/>
</file>

<file path=xl/ctrlProps/ctrlProp73.xml><?xml version="1.0" encoding="utf-8"?>
<formControlPr xmlns="http://schemas.microsoft.com/office/spreadsheetml/2009/9/main" objectType="CheckBox" fmlaLink="Checkbox_Scoring!$D$41" lockText="1" noThreeD="1"/>
</file>

<file path=xl/ctrlProps/ctrlProp74.xml><?xml version="1.0" encoding="utf-8"?>
<formControlPr xmlns="http://schemas.microsoft.com/office/spreadsheetml/2009/9/main" objectType="CheckBox" fmlaLink="Checkbox_Scoring!$E$42" lockText="1" noThreeD="1"/>
</file>

<file path=xl/ctrlProps/ctrlProp75.xml><?xml version="1.0" encoding="utf-8"?>
<formControlPr xmlns="http://schemas.microsoft.com/office/spreadsheetml/2009/9/main" objectType="CheckBox" fmlaLink="Checkbox_Scoring!$D$42" lockText="1" noThreeD="1"/>
</file>

<file path=xl/ctrlProps/ctrlProp76.xml><?xml version="1.0" encoding="utf-8"?>
<formControlPr xmlns="http://schemas.microsoft.com/office/spreadsheetml/2009/9/main" objectType="CheckBox" fmlaLink="Checkbox_Scoring!$E$43" lockText="1" noThreeD="1"/>
</file>

<file path=xl/ctrlProps/ctrlProp77.xml><?xml version="1.0" encoding="utf-8"?>
<formControlPr xmlns="http://schemas.microsoft.com/office/spreadsheetml/2009/9/main" objectType="CheckBox" fmlaLink="Checkbox_Scoring!$D$43" lockText="1" noThreeD="1"/>
</file>

<file path=xl/ctrlProps/ctrlProp78.xml><?xml version="1.0" encoding="utf-8"?>
<formControlPr xmlns="http://schemas.microsoft.com/office/spreadsheetml/2009/9/main" objectType="CheckBox" fmlaLink="Checkbox_Scoring!$E$44" lockText="1" noThreeD="1"/>
</file>

<file path=xl/ctrlProps/ctrlProp79.xml><?xml version="1.0" encoding="utf-8"?>
<formControlPr xmlns="http://schemas.microsoft.com/office/spreadsheetml/2009/9/main" objectType="CheckBox" fmlaLink="Checkbox_Scoring!$D$44" lockText="1" noThreeD="1"/>
</file>

<file path=xl/ctrlProps/ctrlProp8.xml><?xml version="1.0" encoding="utf-8"?>
<formControlPr xmlns="http://schemas.microsoft.com/office/spreadsheetml/2009/9/main" objectType="CheckBox" fmlaLink="Checkbox_Scoring!$E$9" lockText="1" noThreeD="1"/>
</file>

<file path=xl/ctrlProps/ctrlProp80.xml><?xml version="1.0" encoding="utf-8"?>
<formControlPr xmlns="http://schemas.microsoft.com/office/spreadsheetml/2009/9/main" objectType="CheckBox" fmlaLink="Checkbox_Scoring!$E$45" lockText="1" noThreeD="1"/>
</file>

<file path=xl/ctrlProps/ctrlProp81.xml><?xml version="1.0" encoding="utf-8"?>
<formControlPr xmlns="http://schemas.microsoft.com/office/spreadsheetml/2009/9/main" objectType="CheckBox" fmlaLink="Checkbox_Scoring!$D$45" lockText="1" noThreeD="1"/>
</file>

<file path=xl/ctrlProps/ctrlProp82.xml><?xml version="1.0" encoding="utf-8"?>
<formControlPr xmlns="http://schemas.microsoft.com/office/spreadsheetml/2009/9/main" objectType="CheckBox" fmlaLink="Checkbox_Scoring!$F$44" lockText="1" noThreeD="1"/>
</file>

<file path=xl/ctrlProps/ctrlProp83.xml><?xml version="1.0" encoding="utf-8"?>
<formControlPr xmlns="http://schemas.microsoft.com/office/spreadsheetml/2009/9/main" objectType="CheckBox" fmlaLink="Checkbox_Scoring!$E$46" lockText="1" noThreeD="1"/>
</file>

<file path=xl/ctrlProps/ctrlProp84.xml><?xml version="1.0" encoding="utf-8"?>
<formControlPr xmlns="http://schemas.microsoft.com/office/spreadsheetml/2009/9/main" objectType="CheckBox" fmlaLink="Checkbox_Scoring!$D$46" lockText="1" noThreeD="1"/>
</file>

<file path=xl/ctrlProps/ctrlProp85.xml><?xml version="1.0" encoding="utf-8"?>
<formControlPr xmlns="http://schemas.microsoft.com/office/spreadsheetml/2009/9/main" objectType="CheckBox" fmlaLink="Checkbox_Scoring!$E$47" lockText="1" noThreeD="1"/>
</file>

<file path=xl/ctrlProps/ctrlProp86.xml><?xml version="1.0" encoding="utf-8"?>
<formControlPr xmlns="http://schemas.microsoft.com/office/spreadsheetml/2009/9/main" objectType="CheckBox" fmlaLink="Checkbox_Scoring!$D$47" lockText="1" noThreeD="1"/>
</file>

<file path=xl/ctrlProps/ctrlProp87.xml><?xml version="1.0" encoding="utf-8"?>
<formControlPr xmlns="http://schemas.microsoft.com/office/spreadsheetml/2009/9/main" objectType="CheckBox" fmlaLink="Checkbox_Scoring!$E$48" lockText="1" noThreeD="1"/>
</file>

<file path=xl/ctrlProps/ctrlProp88.xml><?xml version="1.0" encoding="utf-8"?>
<formControlPr xmlns="http://schemas.microsoft.com/office/spreadsheetml/2009/9/main" objectType="CheckBox" fmlaLink="Checkbox_Scoring!$D$48" lockText="1" noThreeD="1"/>
</file>

<file path=xl/ctrlProps/ctrlProp89.xml><?xml version="1.0" encoding="utf-8"?>
<formControlPr xmlns="http://schemas.microsoft.com/office/spreadsheetml/2009/9/main" objectType="CheckBox" fmlaLink="Checkbox_Scoring!$E$49" lockText="1" noThreeD="1"/>
</file>

<file path=xl/ctrlProps/ctrlProp9.xml><?xml version="1.0" encoding="utf-8"?>
<formControlPr xmlns="http://schemas.microsoft.com/office/spreadsheetml/2009/9/main" objectType="CheckBox" fmlaLink="Checkbox_Scoring!$D$9" lockText="1" noThreeD="1"/>
</file>

<file path=xl/ctrlProps/ctrlProp90.xml><?xml version="1.0" encoding="utf-8"?>
<formControlPr xmlns="http://schemas.microsoft.com/office/spreadsheetml/2009/9/main" objectType="CheckBox" fmlaLink="Checkbox_Scoring!$D$49" lockText="1" noThreeD="1"/>
</file>

<file path=xl/ctrlProps/ctrlProp91.xml><?xml version="1.0" encoding="utf-8"?>
<formControlPr xmlns="http://schemas.microsoft.com/office/spreadsheetml/2009/9/main" objectType="CheckBox" fmlaLink="Checkbox_Scoring!$E$50" lockText="1" noThreeD="1"/>
</file>

<file path=xl/ctrlProps/ctrlProp92.xml><?xml version="1.0" encoding="utf-8"?>
<formControlPr xmlns="http://schemas.microsoft.com/office/spreadsheetml/2009/9/main" objectType="CheckBox" fmlaLink="Checkbox_Scoring!$D$50" lockText="1" noThreeD="1"/>
</file>

<file path=xl/ctrlProps/ctrlProp93.xml><?xml version="1.0" encoding="utf-8"?>
<formControlPr xmlns="http://schemas.microsoft.com/office/spreadsheetml/2009/9/main" objectType="CheckBox" fmlaLink="Checkbox_Scoring!$E$51" lockText="1" noThreeD="1"/>
</file>

<file path=xl/ctrlProps/ctrlProp94.xml><?xml version="1.0" encoding="utf-8"?>
<formControlPr xmlns="http://schemas.microsoft.com/office/spreadsheetml/2009/9/main" objectType="CheckBox" fmlaLink="Checkbox_Scoring!$D$51" lockText="1" noThreeD="1"/>
</file>

<file path=xl/ctrlProps/ctrlProp95.xml><?xml version="1.0" encoding="utf-8"?>
<formControlPr xmlns="http://schemas.microsoft.com/office/spreadsheetml/2009/9/main" objectType="CheckBox" fmlaLink="Checkbox_Scoring!$E$52" lockText="1" noThreeD="1"/>
</file>

<file path=xl/ctrlProps/ctrlProp96.xml><?xml version="1.0" encoding="utf-8"?>
<formControlPr xmlns="http://schemas.microsoft.com/office/spreadsheetml/2009/9/main" objectType="CheckBox" fmlaLink="Checkbox_Scoring!$D$52" lockText="1" noThreeD="1"/>
</file>

<file path=xl/ctrlProps/ctrlProp97.xml><?xml version="1.0" encoding="utf-8"?>
<formControlPr xmlns="http://schemas.microsoft.com/office/spreadsheetml/2009/9/main" objectType="CheckBox" fmlaLink="Checkbox_Scoring!$E$53" lockText="1" noThreeD="1"/>
</file>

<file path=xl/ctrlProps/ctrlProp98.xml><?xml version="1.0" encoding="utf-8"?>
<formControlPr xmlns="http://schemas.microsoft.com/office/spreadsheetml/2009/9/main" objectType="CheckBox" fmlaLink="Checkbox_Scoring!$D$53" lockText="1" noThreeD="1"/>
</file>

<file path=xl/ctrlProps/ctrlProp99.xml><?xml version="1.0" encoding="utf-8"?>
<formControlPr xmlns="http://schemas.microsoft.com/office/spreadsheetml/2009/9/main" objectType="CheckBox" fmlaLink="Checkbox_Scoring!$E$5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829945</xdr:colOff>
      <xdr:row>5</xdr:row>
      <xdr:rowOff>69850</xdr:rowOff>
    </xdr:to>
    <xdr:pic>
      <xdr:nvPicPr>
        <xdr:cNvPr id="3" name="Picture 2" descr="letterhead logo b"/>
        <xdr:cNvPicPr/>
      </xdr:nvPicPr>
      <xdr:blipFill>
        <a:blip xmlns:r="http://schemas.openxmlformats.org/officeDocument/2006/relationships" r:embed="rId1" cstate="print"/>
        <a:stretch>
          <a:fillRect/>
        </a:stretch>
      </xdr:blipFill>
      <xdr:spPr bwMode="auto">
        <a:xfrm>
          <a:off x="0" y="571500"/>
          <a:ext cx="1172845" cy="1098550"/>
        </a:xfrm>
        <a:prstGeom prst="rect">
          <a:avLst/>
        </a:prstGeom>
        <a:noFill/>
        <a:ln w="9525">
          <a:noFill/>
          <a:miter lim="800000"/>
          <a:headEnd/>
          <a:tailEnd/>
        </a:ln>
        <a:scene3d>
          <a:camera prst="orthographicFront"/>
          <a:lightRig rig="threePt" dir="t"/>
        </a:scene3d>
        <a:sp3d z="12700"/>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8</xdr:row>
          <xdr:rowOff>104775</xdr:rowOff>
        </xdr:from>
        <xdr:to>
          <xdr:col>7</xdr:col>
          <xdr:colOff>1219200</xdr:colOff>
          <xdr:row>8</xdr:row>
          <xdr:rowOff>390525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495300</xdr:rowOff>
        </xdr:from>
        <xdr:to>
          <xdr:col>7</xdr:col>
          <xdr:colOff>1209675</xdr:colOff>
          <xdr:row>8</xdr:row>
          <xdr:rowOff>781050</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xdr:row>
          <xdr:rowOff>104775</xdr:rowOff>
        </xdr:from>
        <xdr:to>
          <xdr:col>7</xdr:col>
          <xdr:colOff>1219200</xdr:colOff>
          <xdr:row>11</xdr:row>
          <xdr:rowOff>390525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104775</xdr:rowOff>
        </xdr:from>
        <xdr:to>
          <xdr:col>7</xdr:col>
          <xdr:colOff>1219200</xdr:colOff>
          <xdr:row>14</xdr:row>
          <xdr:rowOff>390525</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104775</xdr:rowOff>
        </xdr:from>
        <xdr:to>
          <xdr:col>7</xdr:col>
          <xdr:colOff>1219200</xdr:colOff>
          <xdr:row>17</xdr:row>
          <xdr:rowOff>390525</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xdr:row>
          <xdr:rowOff>104775</xdr:rowOff>
        </xdr:from>
        <xdr:to>
          <xdr:col>7</xdr:col>
          <xdr:colOff>1219200</xdr:colOff>
          <xdr:row>20</xdr:row>
          <xdr:rowOff>390525</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23</xdr:row>
          <xdr:rowOff>104775</xdr:rowOff>
        </xdr:from>
        <xdr:to>
          <xdr:col>7</xdr:col>
          <xdr:colOff>1219200</xdr:colOff>
          <xdr:row>23</xdr:row>
          <xdr:rowOff>390525</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495300</xdr:rowOff>
        </xdr:from>
        <xdr:to>
          <xdr:col>7</xdr:col>
          <xdr:colOff>1209675</xdr:colOff>
          <xdr:row>11</xdr:row>
          <xdr:rowOff>781050</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495300</xdr:rowOff>
        </xdr:from>
        <xdr:to>
          <xdr:col>7</xdr:col>
          <xdr:colOff>1209675</xdr:colOff>
          <xdr:row>14</xdr:row>
          <xdr:rowOff>781050</xdr:rowOff>
        </xdr:to>
        <xdr:sp macro="" textlink="">
          <xdr:nvSpPr>
            <xdr:cNvPr id="20489" name="Check Box 9" hidden="1">
              <a:extLst>
                <a:ext uri="{63B3BB69-23CF-44E3-9099-C40C66FF867C}">
                  <a14:compatExt spid="_x0000_s20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495300</xdr:rowOff>
        </xdr:from>
        <xdr:to>
          <xdr:col>7</xdr:col>
          <xdr:colOff>1209675</xdr:colOff>
          <xdr:row>17</xdr:row>
          <xdr:rowOff>781050</xdr:rowOff>
        </xdr:to>
        <xdr:sp macro="" textlink="">
          <xdr:nvSpPr>
            <xdr:cNvPr id="20490" name="Check Box 10" hidden="1">
              <a:extLst>
                <a:ext uri="{63B3BB69-23CF-44E3-9099-C40C66FF867C}">
                  <a14:compatExt spid="_x0000_s20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495300</xdr:rowOff>
        </xdr:from>
        <xdr:to>
          <xdr:col>7</xdr:col>
          <xdr:colOff>1209675</xdr:colOff>
          <xdr:row>20</xdr:row>
          <xdr:rowOff>781050</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495300</xdr:rowOff>
        </xdr:from>
        <xdr:to>
          <xdr:col>7</xdr:col>
          <xdr:colOff>1209675</xdr:colOff>
          <xdr:row>23</xdr:row>
          <xdr:rowOff>781050</xdr:rowOff>
        </xdr:to>
        <xdr:sp macro="" textlink="">
          <xdr:nvSpPr>
            <xdr:cNvPr id="20493" name="Check Box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1039495</xdr:colOff>
      <xdr:row>5</xdr:row>
      <xdr:rowOff>50800</xdr:rowOff>
    </xdr:to>
    <xdr:pic>
      <xdr:nvPicPr>
        <xdr:cNvPr id="2" name="Picture 1" descr="letterhead logo b"/>
        <xdr:cNvPicPr/>
      </xdr:nvPicPr>
      <xdr:blipFill>
        <a:blip xmlns:r="http://schemas.openxmlformats.org/officeDocument/2006/relationships" r:embed="rId1" cstate="print"/>
        <a:stretch>
          <a:fillRect/>
        </a:stretch>
      </xdr:blipFill>
      <xdr:spPr bwMode="auto">
        <a:xfrm>
          <a:off x="0" y="0"/>
          <a:ext cx="1220470" cy="1098550"/>
        </a:xfrm>
        <a:prstGeom prst="rect">
          <a:avLst/>
        </a:prstGeom>
        <a:noFill/>
        <a:ln w="9525">
          <a:noFill/>
          <a:miter lim="800000"/>
          <a:headEnd/>
          <a:tailEnd/>
        </a:ln>
        <a:scene3d>
          <a:camera prst="orthographicFront"/>
          <a:lightRig rig="threePt" dir="t"/>
        </a:scene3d>
        <a:sp3d z="12700"/>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5</xdr:row>
      <xdr:rowOff>114299</xdr:rowOff>
    </xdr:to>
    <xdr:pic>
      <xdr:nvPicPr>
        <xdr:cNvPr id="2" name="Picture 1" descr="letterhead logo b"/>
        <xdr:cNvPicPr/>
      </xdr:nvPicPr>
      <xdr:blipFill>
        <a:blip xmlns:r="http://schemas.openxmlformats.org/officeDocument/2006/relationships" r:embed="rId1" cstate="print"/>
        <a:stretch>
          <a:fillRect/>
        </a:stretch>
      </xdr:blipFill>
      <xdr:spPr bwMode="auto">
        <a:xfrm>
          <a:off x="0" y="0"/>
          <a:ext cx="1209675" cy="1076324"/>
        </a:xfrm>
        <a:prstGeom prst="rect">
          <a:avLst/>
        </a:prstGeom>
        <a:noFill/>
        <a:ln w="9525">
          <a:noFill/>
          <a:miter lim="800000"/>
          <a:headEnd/>
          <a:tailEnd/>
        </a:ln>
        <a:scene3d>
          <a:camera prst="orthographicFront"/>
          <a:lightRig rig="threePt" dir="t"/>
        </a:scene3d>
        <a:sp3d z="12700"/>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276225</xdr:colOff>
      <xdr:row>5</xdr:row>
      <xdr:rowOff>57150</xdr:rowOff>
    </xdr:to>
    <xdr:pic>
      <xdr:nvPicPr>
        <xdr:cNvPr id="2" name="Picture 1" descr="letterhead logo b"/>
        <xdr:cNvPicPr/>
      </xdr:nvPicPr>
      <xdr:blipFill>
        <a:blip xmlns:r="http://schemas.openxmlformats.org/officeDocument/2006/relationships" r:embed="rId1" cstate="print"/>
        <a:stretch>
          <a:fillRect/>
        </a:stretch>
      </xdr:blipFill>
      <xdr:spPr bwMode="auto">
        <a:xfrm>
          <a:off x="1" y="0"/>
          <a:ext cx="1200149" cy="1085850"/>
        </a:xfrm>
        <a:prstGeom prst="rect">
          <a:avLst/>
        </a:prstGeom>
        <a:noFill/>
        <a:ln w="9525">
          <a:noFill/>
          <a:miter lim="800000"/>
          <a:headEnd/>
          <a:tailEnd/>
        </a:ln>
        <a:scene3d>
          <a:camera prst="orthographicFront"/>
          <a:lightRig rig="threePt" dir="t"/>
        </a:scene3d>
        <a:sp3d z="12700"/>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1001395</xdr:colOff>
      <xdr:row>5</xdr:row>
      <xdr:rowOff>69850</xdr:rowOff>
    </xdr:to>
    <xdr:pic>
      <xdr:nvPicPr>
        <xdr:cNvPr id="2" name="Picture 1" descr="letterhead logo b"/>
        <xdr:cNvPicPr/>
      </xdr:nvPicPr>
      <xdr:blipFill>
        <a:blip xmlns:r="http://schemas.openxmlformats.org/officeDocument/2006/relationships" r:embed="rId1" cstate="print"/>
        <a:stretch>
          <a:fillRect/>
        </a:stretch>
      </xdr:blipFill>
      <xdr:spPr bwMode="auto">
        <a:xfrm>
          <a:off x="0" y="0"/>
          <a:ext cx="1220470" cy="1098550"/>
        </a:xfrm>
        <a:prstGeom prst="rect">
          <a:avLst/>
        </a:prstGeom>
        <a:noFill/>
        <a:ln w="9525">
          <a:noFill/>
          <a:miter lim="800000"/>
          <a:headEnd/>
          <a:tailEnd/>
        </a:ln>
        <a:scene3d>
          <a:camera prst="orthographicFront"/>
          <a:lightRig rig="threePt" dir="t"/>
        </a:scene3d>
        <a:sp3d z="12700"/>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11</xdr:row>
          <xdr:rowOff>66675</xdr:rowOff>
        </xdr:from>
        <xdr:to>
          <xdr:col>7</xdr:col>
          <xdr:colOff>1514475</xdr:colOff>
          <xdr:row>11</xdr:row>
          <xdr:rowOff>333375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361950</xdr:rowOff>
        </xdr:from>
        <xdr:to>
          <xdr:col>7</xdr:col>
          <xdr:colOff>1504950</xdr:colOff>
          <xdr:row>11</xdr:row>
          <xdr:rowOff>628650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8</xdr:row>
          <xdr:rowOff>66675</xdr:rowOff>
        </xdr:from>
        <xdr:to>
          <xdr:col>7</xdr:col>
          <xdr:colOff>1514475</xdr:colOff>
          <xdr:row>8</xdr:row>
          <xdr:rowOff>333375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361950</xdr:rowOff>
        </xdr:from>
        <xdr:to>
          <xdr:col>7</xdr:col>
          <xdr:colOff>1504950</xdr:colOff>
          <xdr:row>8</xdr:row>
          <xdr:rowOff>628650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19050</xdr:rowOff>
        </xdr:from>
        <xdr:to>
          <xdr:col>7</xdr:col>
          <xdr:colOff>1619250</xdr:colOff>
          <xdr:row>14</xdr:row>
          <xdr:rowOff>561975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 hired without approval or lacking staff without a plan to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476250</xdr:rowOff>
        </xdr:from>
        <xdr:to>
          <xdr:col>7</xdr:col>
          <xdr:colOff>1524000</xdr:colOff>
          <xdr:row>14</xdr:row>
          <xdr:rowOff>819150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There is a plan in place to hire vacant positions.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857250</xdr:rowOff>
        </xdr:from>
        <xdr:to>
          <xdr:col>7</xdr:col>
          <xdr:colOff>1524000</xdr:colOff>
          <xdr:row>14</xdr:row>
          <xdr:rowOff>1200150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Staffed according to the grant agreement.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9525</xdr:rowOff>
        </xdr:from>
        <xdr:to>
          <xdr:col>7</xdr:col>
          <xdr:colOff>1485900</xdr:colOff>
          <xdr:row>17</xdr:row>
          <xdr:rowOff>304800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276225</xdr:rowOff>
        </xdr:from>
        <xdr:to>
          <xdr:col>7</xdr:col>
          <xdr:colOff>1552575</xdr:colOff>
          <xdr:row>17</xdr:row>
          <xdr:rowOff>533400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495300</xdr:rowOff>
        </xdr:from>
        <xdr:to>
          <xdr:col>7</xdr:col>
          <xdr:colOff>1552575</xdr:colOff>
          <xdr:row>17</xdr:row>
          <xdr:rowOff>838200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7</xdr:col>
          <xdr:colOff>1485900</xdr:colOff>
          <xdr:row>20</xdr:row>
          <xdr:rowOff>304800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276225</xdr:rowOff>
        </xdr:from>
        <xdr:to>
          <xdr:col>7</xdr:col>
          <xdr:colOff>1552575</xdr:colOff>
          <xdr:row>20</xdr:row>
          <xdr:rowOff>533400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495300</xdr:rowOff>
        </xdr:from>
        <xdr:to>
          <xdr:col>7</xdr:col>
          <xdr:colOff>1552575</xdr:colOff>
          <xdr:row>21</xdr:row>
          <xdr:rowOff>76200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APPLICABLE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8</xdr:row>
          <xdr:rowOff>66675</xdr:rowOff>
        </xdr:from>
        <xdr:to>
          <xdr:col>7</xdr:col>
          <xdr:colOff>1514475</xdr:colOff>
          <xdr:row>8</xdr:row>
          <xdr:rowOff>333375</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361950</xdr:rowOff>
        </xdr:from>
        <xdr:to>
          <xdr:col>7</xdr:col>
          <xdr:colOff>1504950</xdr:colOff>
          <xdr:row>8</xdr:row>
          <xdr:rowOff>628650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11</xdr:row>
          <xdr:rowOff>66675</xdr:rowOff>
        </xdr:from>
        <xdr:to>
          <xdr:col>7</xdr:col>
          <xdr:colOff>1514475</xdr:colOff>
          <xdr:row>11</xdr:row>
          <xdr:rowOff>333375</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361950</xdr:rowOff>
        </xdr:from>
        <xdr:to>
          <xdr:col>7</xdr:col>
          <xdr:colOff>1504950</xdr:colOff>
          <xdr:row>11</xdr:row>
          <xdr:rowOff>628650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66675</xdr:rowOff>
        </xdr:from>
        <xdr:to>
          <xdr:col>7</xdr:col>
          <xdr:colOff>1514475</xdr:colOff>
          <xdr:row>14</xdr:row>
          <xdr:rowOff>333375</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361950</xdr:rowOff>
        </xdr:from>
        <xdr:to>
          <xdr:col>7</xdr:col>
          <xdr:colOff>1504950</xdr:colOff>
          <xdr:row>14</xdr:row>
          <xdr:rowOff>628650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xdr:row>
          <xdr:rowOff>66675</xdr:rowOff>
        </xdr:from>
        <xdr:to>
          <xdr:col>7</xdr:col>
          <xdr:colOff>1514475</xdr:colOff>
          <xdr:row>17</xdr:row>
          <xdr:rowOff>333375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361950</xdr:rowOff>
        </xdr:from>
        <xdr:to>
          <xdr:col>7</xdr:col>
          <xdr:colOff>1504950</xdr:colOff>
          <xdr:row>17</xdr:row>
          <xdr:rowOff>628650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20</xdr:row>
          <xdr:rowOff>66675</xdr:rowOff>
        </xdr:from>
        <xdr:to>
          <xdr:col>7</xdr:col>
          <xdr:colOff>1514475</xdr:colOff>
          <xdr:row>20</xdr:row>
          <xdr:rowOff>333375</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361950</xdr:rowOff>
        </xdr:from>
        <xdr:to>
          <xdr:col>7</xdr:col>
          <xdr:colOff>1504950</xdr:colOff>
          <xdr:row>20</xdr:row>
          <xdr:rowOff>628650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66675</xdr:rowOff>
        </xdr:from>
        <xdr:to>
          <xdr:col>7</xdr:col>
          <xdr:colOff>1514475</xdr:colOff>
          <xdr:row>26</xdr:row>
          <xdr:rowOff>333375</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361950</xdr:rowOff>
        </xdr:from>
        <xdr:to>
          <xdr:col>7</xdr:col>
          <xdr:colOff>1504950</xdr:colOff>
          <xdr:row>26</xdr:row>
          <xdr:rowOff>628650</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66675</xdr:rowOff>
        </xdr:from>
        <xdr:to>
          <xdr:col>7</xdr:col>
          <xdr:colOff>1514475</xdr:colOff>
          <xdr:row>29</xdr:row>
          <xdr:rowOff>333375</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361950</xdr:rowOff>
        </xdr:from>
        <xdr:to>
          <xdr:col>7</xdr:col>
          <xdr:colOff>1504950</xdr:colOff>
          <xdr:row>29</xdr:row>
          <xdr:rowOff>628650</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32</xdr:row>
          <xdr:rowOff>66675</xdr:rowOff>
        </xdr:from>
        <xdr:to>
          <xdr:col>7</xdr:col>
          <xdr:colOff>1514475</xdr:colOff>
          <xdr:row>32</xdr:row>
          <xdr:rowOff>333375</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361950</xdr:rowOff>
        </xdr:from>
        <xdr:to>
          <xdr:col>7</xdr:col>
          <xdr:colOff>1504950</xdr:colOff>
          <xdr:row>32</xdr:row>
          <xdr:rowOff>628650</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66675</xdr:rowOff>
        </xdr:from>
        <xdr:to>
          <xdr:col>7</xdr:col>
          <xdr:colOff>1514475</xdr:colOff>
          <xdr:row>35</xdr:row>
          <xdr:rowOff>333375</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361950</xdr:rowOff>
        </xdr:from>
        <xdr:to>
          <xdr:col>7</xdr:col>
          <xdr:colOff>1504950</xdr:colOff>
          <xdr:row>35</xdr:row>
          <xdr:rowOff>628650</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38</xdr:row>
          <xdr:rowOff>66675</xdr:rowOff>
        </xdr:from>
        <xdr:to>
          <xdr:col>7</xdr:col>
          <xdr:colOff>1514475</xdr:colOff>
          <xdr:row>38</xdr:row>
          <xdr:rowOff>333375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361950</xdr:rowOff>
        </xdr:from>
        <xdr:to>
          <xdr:col>7</xdr:col>
          <xdr:colOff>1504950</xdr:colOff>
          <xdr:row>38</xdr:row>
          <xdr:rowOff>628650</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41</xdr:row>
          <xdr:rowOff>66675</xdr:rowOff>
        </xdr:from>
        <xdr:to>
          <xdr:col>7</xdr:col>
          <xdr:colOff>1514475</xdr:colOff>
          <xdr:row>41</xdr:row>
          <xdr:rowOff>333375</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41</xdr:row>
          <xdr:rowOff>361950</xdr:rowOff>
        </xdr:from>
        <xdr:to>
          <xdr:col>7</xdr:col>
          <xdr:colOff>1504950</xdr:colOff>
          <xdr:row>41</xdr:row>
          <xdr:rowOff>628650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44</xdr:row>
          <xdr:rowOff>66675</xdr:rowOff>
        </xdr:from>
        <xdr:to>
          <xdr:col>7</xdr:col>
          <xdr:colOff>1514475</xdr:colOff>
          <xdr:row>44</xdr:row>
          <xdr:rowOff>333375</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44</xdr:row>
          <xdr:rowOff>361950</xdr:rowOff>
        </xdr:from>
        <xdr:to>
          <xdr:col>7</xdr:col>
          <xdr:colOff>1504950</xdr:colOff>
          <xdr:row>44</xdr:row>
          <xdr:rowOff>628650</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xdr:row>
          <xdr:rowOff>66675</xdr:rowOff>
        </xdr:from>
        <xdr:to>
          <xdr:col>7</xdr:col>
          <xdr:colOff>1514475</xdr:colOff>
          <xdr:row>23</xdr:row>
          <xdr:rowOff>333375</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361950</xdr:rowOff>
        </xdr:from>
        <xdr:to>
          <xdr:col>7</xdr:col>
          <xdr:colOff>1504950</xdr:colOff>
          <xdr:row>23</xdr:row>
          <xdr:rowOff>628650</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10</xdr:row>
          <xdr:rowOff>66675</xdr:rowOff>
        </xdr:from>
        <xdr:to>
          <xdr:col>7</xdr:col>
          <xdr:colOff>1514475</xdr:colOff>
          <xdr:row>10</xdr:row>
          <xdr:rowOff>333375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xdr:row>
          <xdr:rowOff>361950</xdr:rowOff>
        </xdr:from>
        <xdr:to>
          <xdr:col>7</xdr:col>
          <xdr:colOff>1504950</xdr:colOff>
          <xdr:row>10</xdr:row>
          <xdr:rowOff>628650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66675</xdr:rowOff>
        </xdr:from>
        <xdr:to>
          <xdr:col>7</xdr:col>
          <xdr:colOff>1514475</xdr:colOff>
          <xdr:row>13</xdr:row>
          <xdr:rowOff>333375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361950</xdr:rowOff>
        </xdr:from>
        <xdr:to>
          <xdr:col>7</xdr:col>
          <xdr:colOff>1504950</xdr:colOff>
          <xdr:row>13</xdr:row>
          <xdr:rowOff>628650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16</xdr:row>
          <xdr:rowOff>66675</xdr:rowOff>
        </xdr:from>
        <xdr:to>
          <xdr:col>7</xdr:col>
          <xdr:colOff>1514475</xdr:colOff>
          <xdr:row>16</xdr:row>
          <xdr:rowOff>333375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361950</xdr:rowOff>
        </xdr:from>
        <xdr:to>
          <xdr:col>7</xdr:col>
          <xdr:colOff>1504950</xdr:colOff>
          <xdr:row>16</xdr:row>
          <xdr:rowOff>628650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19</xdr:row>
          <xdr:rowOff>66675</xdr:rowOff>
        </xdr:from>
        <xdr:to>
          <xdr:col>7</xdr:col>
          <xdr:colOff>1514475</xdr:colOff>
          <xdr:row>19</xdr:row>
          <xdr:rowOff>333375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361950</xdr:rowOff>
        </xdr:from>
        <xdr:to>
          <xdr:col>7</xdr:col>
          <xdr:colOff>1504950</xdr:colOff>
          <xdr:row>19</xdr:row>
          <xdr:rowOff>628650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22</xdr:row>
          <xdr:rowOff>66675</xdr:rowOff>
        </xdr:from>
        <xdr:to>
          <xdr:col>7</xdr:col>
          <xdr:colOff>1514475</xdr:colOff>
          <xdr:row>22</xdr:row>
          <xdr:rowOff>333375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361950</xdr:rowOff>
        </xdr:from>
        <xdr:to>
          <xdr:col>7</xdr:col>
          <xdr:colOff>1504950</xdr:colOff>
          <xdr:row>22</xdr:row>
          <xdr:rowOff>628650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11</xdr:row>
          <xdr:rowOff>66675</xdr:rowOff>
        </xdr:from>
        <xdr:to>
          <xdr:col>8</xdr:col>
          <xdr:colOff>180975</xdr:colOff>
          <xdr:row>11</xdr:row>
          <xdr:rowOff>333375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361950</xdr:rowOff>
        </xdr:from>
        <xdr:to>
          <xdr:col>8</xdr:col>
          <xdr:colOff>171450</xdr:colOff>
          <xdr:row>11</xdr:row>
          <xdr:rowOff>628650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66675</xdr:rowOff>
        </xdr:from>
        <xdr:to>
          <xdr:col>8</xdr:col>
          <xdr:colOff>180975</xdr:colOff>
          <xdr:row>14</xdr:row>
          <xdr:rowOff>333375</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361950</xdr:rowOff>
        </xdr:from>
        <xdr:to>
          <xdr:col>8</xdr:col>
          <xdr:colOff>171450</xdr:colOff>
          <xdr:row>14</xdr:row>
          <xdr:rowOff>628650</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xdr:row>
          <xdr:rowOff>66675</xdr:rowOff>
        </xdr:from>
        <xdr:to>
          <xdr:col>8</xdr:col>
          <xdr:colOff>180975</xdr:colOff>
          <xdr:row>17</xdr:row>
          <xdr:rowOff>333375</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361950</xdr:rowOff>
        </xdr:from>
        <xdr:to>
          <xdr:col>8</xdr:col>
          <xdr:colOff>171450</xdr:colOff>
          <xdr:row>17</xdr:row>
          <xdr:rowOff>628650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20</xdr:row>
          <xdr:rowOff>66675</xdr:rowOff>
        </xdr:from>
        <xdr:to>
          <xdr:col>8</xdr:col>
          <xdr:colOff>180975</xdr:colOff>
          <xdr:row>20</xdr:row>
          <xdr:rowOff>333375</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361950</xdr:rowOff>
        </xdr:from>
        <xdr:to>
          <xdr:col>8</xdr:col>
          <xdr:colOff>171450</xdr:colOff>
          <xdr:row>20</xdr:row>
          <xdr:rowOff>628650</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8</xdr:row>
          <xdr:rowOff>66675</xdr:rowOff>
        </xdr:from>
        <xdr:to>
          <xdr:col>8</xdr:col>
          <xdr:colOff>180975</xdr:colOff>
          <xdr:row>8</xdr:row>
          <xdr:rowOff>333375</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361950</xdr:rowOff>
        </xdr:from>
        <xdr:to>
          <xdr:col>8</xdr:col>
          <xdr:colOff>171450</xdr:colOff>
          <xdr:row>8</xdr:row>
          <xdr:rowOff>628650</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8</xdr:row>
          <xdr:rowOff>152400</xdr:rowOff>
        </xdr:from>
        <xdr:to>
          <xdr:col>7</xdr:col>
          <xdr:colOff>733425</xdr:colOff>
          <xdr:row>8</xdr:row>
          <xdr:rowOff>400050</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390525</xdr:rowOff>
        </xdr:from>
        <xdr:to>
          <xdr:col>7</xdr:col>
          <xdr:colOff>933450</xdr:colOff>
          <xdr:row>8</xdr:row>
          <xdr:rowOff>657225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180975</xdr:rowOff>
        </xdr:from>
        <xdr:to>
          <xdr:col>7</xdr:col>
          <xdr:colOff>923925</xdr:colOff>
          <xdr:row>11</xdr:row>
          <xdr:rowOff>485775</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457200</xdr:rowOff>
        </xdr:from>
        <xdr:to>
          <xdr:col>7</xdr:col>
          <xdr:colOff>847725</xdr:colOff>
          <xdr:row>11</xdr:row>
          <xdr:rowOff>742950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180975</xdr:rowOff>
        </xdr:from>
        <xdr:to>
          <xdr:col>7</xdr:col>
          <xdr:colOff>923925</xdr:colOff>
          <xdr:row>14</xdr:row>
          <xdr:rowOff>485775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457200</xdr:rowOff>
        </xdr:from>
        <xdr:to>
          <xdr:col>7</xdr:col>
          <xdr:colOff>847725</xdr:colOff>
          <xdr:row>14</xdr:row>
          <xdr:rowOff>742950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180975</xdr:rowOff>
        </xdr:from>
        <xdr:to>
          <xdr:col>7</xdr:col>
          <xdr:colOff>923925</xdr:colOff>
          <xdr:row>17</xdr:row>
          <xdr:rowOff>485775</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457200</xdr:rowOff>
        </xdr:from>
        <xdr:to>
          <xdr:col>7</xdr:col>
          <xdr:colOff>847725</xdr:colOff>
          <xdr:row>17</xdr:row>
          <xdr:rowOff>742950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180975</xdr:rowOff>
        </xdr:from>
        <xdr:to>
          <xdr:col>7</xdr:col>
          <xdr:colOff>923925</xdr:colOff>
          <xdr:row>20</xdr:row>
          <xdr:rowOff>485775</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457200</xdr:rowOff>
        </xdr:from>
        <xdr:to>
          <xdr:col>7</xdr:col>
          <xdr:colOff>847725</xdr:colOff>
          <xdr:row>20</xdr:row>
          <xdr:rowOff>742950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180975</xdr:rowOff>
        </xdr:from>
        <xdr:to>
          <xdr:col>7</xdr:col>
          <xdr:colOff>923925</xdr:colOff>
          <xdr:row>23</xdr:row>
          <xdr:rowOff>485775</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457200</xdr:rowOff>
        </xdr:from>
        <xdr:to>
          <xdr:col>7</xdr:col>
          <xdr:colOff>847725</xdr:colOff>
          <xdr:row>23</xdr:row>
          <xdr:rowOff>742950</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180975</xdr:rowOff>
        </xdr:from>
        <xdr:to>
          <xdr:col>7</xdr:col>
          <xdr:colOff>923925</xdr:colOff>
          <xdr:row>26</xdr:row>
          <xdr:rowOff>485775</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457200</xdr:rowOff>
        </xdr:from>
        <xdr:to>
          <xdr:col>7</xdr:col>
          <xdr:colOff>847725</xdr:colOff>
          <xdr:row>26</xdr:row>
          <xdr:rowOff>742950</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180975</xdr:rowOff>
        </xdr:from>
        <xdr:to>
          <xdr:col>7</xdr:col>
          <xdr:colOff>923925</xdr:colOff>
          <xdr:row>29</xdr:row>
          <xdr:rowOff>485775</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457200</xdr:rowOff>
        </xdr:from>
        <xdr:to>
          <xdr:col>7</xdr:col>
          <xdr:colOff>847725</xdr:colOff>
          <xdr:row>29</xdr:row>
          <xdr:rowOff>742950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180975</xdr:rowOff>
        </xdr:from>
        <xdr:to>
          <xdr:col>7</xdr:col>
          <xdr:colOff>923925</xdr:colOff>
          <xdr:row>32</xdr:row>
          <xdr:rowOff>485775</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457200</xdr:rowOff>
        </xdr:from>
        <xdr:to>
          <xdr:col>7</xdr:col>
          <xdr:colOff>847725</xdr:colOff>
          <xdr:row>32</xdr:row>
          <xdr:rowOff>742950</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180975</xdr:rowOff>
        </xdr:from>
        <xdr:to>
          <xdr:col>7</xdr:col>
          <xdr:colOff>923925</xdr:colOff>
          <xdr:row>35</xdr:row>
          <xdr:rowOff>485775</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457200</xdr:rowOff>
        </xdr:from>
        <xdr:to>
          <xdr:col>7</xdr:col>
          <xdr:colOff>847725</xdr:colOff>
          <xdr:row>35</xdr:row>
          <xdr:rowOff>742950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180975</xdr:rowOff>
        </xdr:from>
        <xdr:to>
          <xdr:col>7</xdr:col>
          <xdr:colOff>923925</xdr:colOff>
          <xdr:row>38</xdr:row>
          <xdr:rowOff>485775</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457200</xdr:rowOff>
        </xdr:from>
        <xdr:to>
          <xdr:col>7</xdr:col>
          <xdr:colOff>847725</xdr:colOff>
          <xdr:row>38</xdr:row>
          <xdr:rowOff>742950</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704850</xdr:rowOff>
        </xdr:from>
        <xdr:to>
          <xdr:col>7</xdr:col>
          <xdr:colOff>1247775</xdr:colOff>
          <xdr:row>35</xdr:row>
          <xdr:rowOff>990600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8</xdr:row>
          <xdr:rowOff>66675</xdr:rowOff>
        </xdr:from>
        <xdr:to>
          <xdr:col>8</xdr:col>
          <xdr:colOff>0</xdr:colOff>
          <xdr:row>8</xdr:row>
          <xdr:rowOff>333375</xdr:rowOff>
        </xdr:to>
        <xdr:sp macro="" textlink="">
          <xdr:nvSpPr>
            <xdr:cNvPr id="13360" name="Check Box 48" hidden="1">
              <a:extLst>
                <a:ext uri="{63B3BB69-23CF-44E3-9099-C40C66FF867C}">
                  <a14:compatExt spid="_x0000_s13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361950</xdr:rowOff>
        </xdr:from>
        <xdr:to>
          <xdr:col>8</xdr:col>
          <xdr:colOff>0</xdr:colOff>
          <xdr:row>8</xdr:row>
          <xdr:rowOff>628650</xdr:rowOff>
        </xdr:to>
        <xdr:sp macro="" textlink="">
          <xdr:nvSpPr>
            <xdr:cNvPr id="13361" name="Check Box 49" hidden="1">
              <a:extLst>
                <a:ext uri="{63B3BB69-23CF-44E3-9099-C40C66FF867C}">
                  <a14:compatExt spid="_x0000_s13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11</xdr:row>
          <xdr:rowOff>66675</xdr:rowOff>
        </xdr:from>
        <xdr:to>
          <xdr:col>8</xdr:col>
          <xdr:colOff>0</xdr:colOff>
          <xdr:row>11</xdr:row>
          <xdr:rowOff>333375</xdr:rowOff>
        </xdr:to>
        <xdr:sp macro="" textlink="">
          <xdr:nvSpPr>
            <xdr:cNvPr id="13362" name="Check Box 50" hidden="1">
              <a:extLst>
                <a:ext uri="{63B3BB69-23CF-44E3-9099-C40C66FF867C}">
                  <a14:compatExt spid="_x0000_s13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361950</xdr:rowOff>
        </xdr:from>
        <xdr:to>
          <xdr:col>8</xdr:col>
          <xdr:colOff>0</xdr:colOff>
          <xdr:row>11</xdr:row>
          <xdr:rowOff>628650</xdr:rowOff>
        </xdr:to>
        <xdr:sp macro="" textlink="">
          <xdr:nvSpPr>
            <xdr:cNvPr id="13363" name="Check Box 51" hidden="1">
              <a:extLst>
                <a:ext uri="{63B3BB69-23CF-44E3-9099-C40C66FF867C}">
                  <a14:compatExt spid="_x0000_s13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66675</xdr:rowOff>
        </xdr:from>
        <xdr:to>
          <xdr:col>8</xdr:col>
          <xdr:colOff>0</xdr:colOff>
          <xdr:row>14</xdr:row>
          <xdr:rowOff>333375</xdr:rowOff>
        </xdr:to>
        <xdr:sp macro="" textlink="">
          <xdr:nvSpPr>
            <xdr:cNvPr id="13364" name="Check Box 52" hidden="1">
              <a:extLst>
                <a:ext uri="{63B3BB69-23CF-44E3-9099-C40C66FF867C}">
                  <a14:compatExt spid="_x0000_s13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361950</xdr:rowOff>
        </xdr:from>
        <xdr:to>
          <xdr:col>8</xdr:col>
          <xdr:colOff>0</xdr:colOff>
          <xdr:row>14</xdr:row>
          <xdr:rowOff>628650</xdr:rowOff>
        </xdr:to>
        <xdr:sp macro="" textlink="">
          <xdr:nvSpPr>
            <xdr:cNvPr id="13365" name="Check Box 53" hidden="1">
              <a:extLst>
                <a:ext uri="{63B3BB69-23CF-44E3-9099-C40C66FF867C}">
                  <a14:compatExt spid="_x0000_s13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xdr:row>
          <xdr:rowOff>66675</xdr:rowOff>
        </xdr:from>
        <xdr:to>
          <xdr:col>8</xdr:col>
          <xdr:colOff>0</xdr:colOff>
          <xdr:row>17</xdr:row>
          <xdr:rowOff>333375</xdr:rowOff>
        </xdr:to>
        <xdr:sp macro="" textlink="">
          <xdr:nvSpPr>
            <xdr:cNvPr id="13366" name="Check Box 54" hidden="1">
              <a:extLst>
                <a:ext uri="{63B3BB69-23CF-44E3-9099-C40C66FF867C}">
                  <a14:compatExt spid="_x0000_s13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361950</xdr:rowOff>
        </xdr:from>
        <xdr:to>
          <xdr:col>8</xdr:col>
          <xdr:colOff>0</xdr:colOff>
          <xdr:row>17</xdr:row>
          <xdr:rowOff>628650</xdr:rowOff>
        </xdr:to>
        <xdr:sp macro="" textlink="">
          <xdr:nvSpPr>
            <xdr:cNvPr id="13367" name="Check Box 55" hidden="1">
              <a:extLst>
                <a:ext uri="{63B3BB69-23CF-44E3-9099-C40C66FF867C}">
                  <a14:compatExt spid="_x0000_s13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20</xdr:row>
          <xdr:rowOff>66675</xdr:rowOff>
        </xdr:from>
        <xdr:to>
          <xdr:col>8</xdr:col>
          <xdr:colOff>0</xdr:colOff>
          <xdr:row>20</xdr:row>
          <xdr:rowOff>333375</xdr:rowOff>
        </xdr:to>
        <xdr:sp macro="" textlink="">
          <xdr:nvSpPr>
            <xdr:cNvPr id="13368" name="Check Box 56" hidden="1">
              <a:extLst>
                <a:ext uri="{63B3BB69-23CF-44E3-9099-C40C66FF867C}">
                  <a14:compatExt spid="_x0000_s13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361950</xdr:rowOff>
        </xdr:from>
        <xdr:to>
          <xdr:col>8</xdr:col>
          <xdr:colOff>0</xdr:colOff>
          <xdr:row>20</xdr:row>
          <xdr:rowOff>628650</xdr:rowOff>
        </xdr:to>
        <xdr:sp macro="" textlink="">
          <xdr:nvSpPr>
            <xdr:cNvPr id="13369" name="Check Box 57" hidden="1">
              <a:extLst>
                <a:ext uri="{63B3BB69-23CF-44E3-9099-C40C66FF867C}">
                  <a14:compatExt spid="_x0000_s13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xdr:row>
          <xdr:rowOff>66675</xdr:rowOff>
        </xdr:from>
        <xdr:to>
          <xdr:col>8</xdr:col>
          <xdr:colOff>0</xdr:colOff>
          <xdr:row>23</xdr:row>
          <xdr:rowOff>333375</xdr:rowOff>
        </xdr:to>
        <xdr:sp macro="" textlink="">
          <xdr:nvSpPr>
            <xdr:cNvPr id="13370" name="Check Box 58" hidden="1">
              <a:extLst>
                <a:ext uri="{63B3BB69-23CF-44E3-9099-C40C66FF867C}">
                  <a14:compatExt spid="_x0000_s13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361950</xdr:rowOff>
        </xdr:from>
        <xdr:to>
          <xdr:col>8</xdr:col>
          <xdr:colOff>0</xdr:colOff>
          <xdr:row>23</xdr:row>
          <xdr:rowOff>628650</xdr:rowOff>
        </xdr:to>
        <xdr:sp macro="" textlink="">
          <xdr:nvSpPr>
            <xdr:cNvPr id="13371" name="Check Box 59" hidden="1">
              <a:extLst>
                <a:ext uri="{63B3BB69-23CF-44E3-9099-C40C66FF867C}">
                  <a14:compatExt spid="_x0000_s13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66675</xdr:rowOff>
        </xdr:from>
        <xdr:to>
          <xdr:col>8</xdr:col>
          <xdr:colOff>0</xdr:colOff>
          <xdr:row>26</xdr:row>
          <xdr:rowOff>333375</xdr:rowOff>
        </xdr:to>
        <xdr:sp macro="" textlink="">
          <xdr:nvSpPr>
            <xdr:cNvPr id="13372" name="Check Box 60" hidden="1">
              <a:extLst>
                <a:ext uri="{63B3BB69-23CF-44E3-9099-C40C66FF867C}">
                  <a14:compatExt spid="_x0000_s13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361950</xdr:rowOff>
        </xdr:from>
        <xdr:to>
          <xdr:col>8</xdr:col>
          <xdr:colOff>0</xdr:colOff>
          <xdr:row>26</xdr:row>
          <xdr:rowOff>628650</xdr:rowOff>
        </xdr:to>
        <xdr:sp macro="" textlink="">
          <xdr:nvSpPr>
            <xdr:cNvPr id="13373" name="Check Box 61" hidden="1">
              <a:extLst>
                <a:ext uri="{63B3BB69-23CF-44E3-9099-C40C66FF867C}">
                  <a14:compatExt spid="_x0000_s13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66675</xdr:rowOff>
        </xdr:from>
        <xdr:to>
          <xdr:col>8</xdr:col>
          <xdr:colOff>0</xdr:colOff>
          <xdr:row>29</xdr:row>
          <xdr:rowOff>333375</xdr:rowOff>
        </xdr:to>
        <xdr:sp macro="" textlink="">
          <xdr:nvSpPr>
            <xdr:cNvPr id="13374" name="Check Box 62" hidden="1">
              <a:extLst>
                <a:ext uri="{63B3BB69-23CF-44E3-9099-C40C66FF867C}">
                  <a14:compatExt spid="_x0000_s13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361950</xdr:rowOff>
        </xdr:from>
        <xdr:to>
          <xdr:col>8</xdr:col>
          <xdr:colOff>0</xdr:colOff>
          <xdr:row>29</xdr:row>
          <xdr:rowOff>628650</xdr:rowOff>
        </xdr:to>
        <xdr:sp macro="" textlink="">
          <xdr:nvSpPr>
            <xdr:cNvPr id="13375" name="Check Box 63" hidden="1">
              <a:extLst>
                <a:ext uri="{63B3BB69-23CF-44E3-9099-C40C66FF867C}">
                  <a14:compatExt spid="_x0000_s13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32</xdr:row>
          <xdr:rowOff>66675</xdr:rowOff>
        </xdr:from>
        <xdr:to>
          <xdr:col>8</xdr:col>
          <xdr:colOff>0</xdr:colOff>
          <xdr:row>32</xdr:row>
          <xdr:rowOff>333375</xdr:rowOff>
        </xdr:to>
        <xdr:sp macro="" textlink="">
          <xdr:nvSpPr>
            <xdr:cNvPr id="13376" name="Check Box 64" hidden="1">
              <a:extLst>
                <a:ext uri="{63B3BB69-23CF-44E3-9099-C40C66FF867C}">
                  <a14:compatExt spid="_x0000_s13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361950</xdr:rowOff>
        </xdr:from>
        <xdr:to>
          <xdr:col>8</xdr:col>
          <xdr:colOff>0</xdr:colOff>
          <xdr:row>32</xdr:row>
          <xdr:rowOff>628650</xdr:rowOff>
        </xdr:to>
        <xdr:sp macro="" textlink="">
          <xdr:nvSpPr>
            <xdr:cNvPr id="13377" name="Check Box 65" hidden="1">
              <a:extLst>
                <a:ext uri="{63B3BB69-23CF-44E3-9099-C40C66FF867C}">
                  <a14:compatExt spid="_x0000_s13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123825</xdr:rowOff>
        </xdr:from>
        <xdr:to>
          <xdr:col>7</xdr:col>
          <xdr:colOff>1028700</xdr:colOff>
          <xdr:row>35</xdr:row>
          <xdr:rowOff>390525</xdr:rowOff>
        </xdr:to>
        <xdr:sp macro="" textlink="">
          <xdr:nvSpPr>
            <xdr:cNvPr id="13378" name="Check Box 66" hidden="1">
              <a:extLst>
                <a:ext uri="{63B3BB69-23CF-44E3-9099-C40C66FF867C}">
                  <a14:compatExt spid="_x0000_s13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457200</xdr:rowOff>
        </xdr:from>
        <xdr:to>
          <xdr:col>7</xdr:col>
          <xdr:colOff>1028700</xdr:colOff>
          <xdr:row>35</xdr:row>
          <xdr:rowOff>723900</xdr:rowOff>
        </xdr:to>
        <xdr:sp macro="" textlink="">
          <xdr:nvSpPr>
            <xdr:cNvPr id="13379" name="Check Box 67" hidden="1">
              <a:extLst>
                <a:ext uri="{63B3BB69-23CF-44E3-9099-C40C66FF867C}">
                  <a14:compatExt spid="_x0000_s13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152400</xdr:rowOff>
        </xdr:from>
        <xdr:to>
          <xdr:col>7</xdr:col>
          <xdr:colOff>1143000</xdr:colOff>
          <xdr:row>38</xdr:row>
          <xdr:rowOff>447675</xdr:rowOff>
        </xdr:to>
        <xdr:sp macro="" textlink="">
          <xdr:nvSpPr>
            <xdr:cNvPr id="13380" name="Check Box 68" hidden="1">
              <a:extLst>
                <a:ext uri="{63B3BB69-23CF-44E3-9099-C40C66FF867C}">
                  <a14:compatExt spid="_x0000_s13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590550</xdr:rowOff>
        </xdr:from>
        <xdr:to>
          <xdr:col>7</xdr:col>
          <xdr:colOff>1133475</xdr:colOff>
          <xdr:row>38</xdr:row>
          <xdr:rowOff>885825</xdr:rowOff>
        </xdr:to>
        <xdr:sp macro="" textlink="">
          <xdr:nvSpPr>
            <xdr:cNvPr id="13381" name="Check Box 69" hidden="1">
              <a:extLst>
                <a:ext uri="{63B3BB69-23CF-44E3-9099-C40C66FF867C}">
                  <a14:compatExt spid="_x0000_s13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8</xdr:row>
          <xdr:rowOff>66675</xdr:rowOff>
        </xdr:from>
        <xdr:to>
          <xdr:col>8</xdr:col>
          <xdr:colOff>295275</xdr:colOff>
          <xdr:row>8</xdr:row>
          <xdr:rowOff>333375</xdr:rowOff>
        </xdr:to>
        <xdr:sp macro="" textlink="">
          <xdr:nvSpPr>
            <xdr:cNvPr id="12331" name="Check Box 43" hidden="1">
              <a:extLst>
                <a:ext uri="{63B3BB69-23CF-44E3-9099-C40C66FF867C}">
                  <a14:compatExt spid="_x0000_s12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361950</xdr:rowOff>
        </xdr:from>
        <xdr:to>
          <xdr:col>8</xdr:col>
          <xdr:colOff>295275</xdr:colOff>
          <xdr:row>8</xdr:row>
          <xdr:rowOff>628650</xdr:rowOff>
        </xdr:to>
        <xdr:sp macro="" textlink="">
          <xdr:nvSpPr>
            <xdr:cNvPr id="12332" name="Check Box 44" hidden="1">
              <a:extLst>
                <a:ext uri="{63B3BB69-23CF-44E3-9099-C40C66FF867C}">
                  <a14:compatExt spid="_x0000_s12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11</xdr:row>
          <xdr:rowOff>66675</xdr:rowOff>
        </xdr:from>
        <xdr:to>
          <xdr:col>8</xdr:col>
          <xdr:colOff>295275</xdr:colOff>
          <xdr:row>11</xdr:row>
          <xdr:rowOff>333375</xdr:rowOff>
        </xdr:to>
        <xdr:sp macro="" textlink="">
          <xdr:nvSpPr>
            <xdr:cNvPr id="12333" name="Check Box 45" hidden="1">
              <a:extLst>
                <a:ext uri="{63B3BB69-23CF-44E3-9099-C40C66FF867C}">
                  <a14:compatExt spid="_x0000_s12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361950</xdr:rowOff>
        </xdr:from>
        <xdr:to>
          <xdr:col>8</xdr:col>
          <xdr:colOff>295275</xdr:colOff>
          <xdr:row>11</xdr:row>
          <xdr:rowOff>628650</xdr:rowOff>
        </xdr:to>
        <xdr:sp macro="" textlink="">
          <xdr:nvSpPr>
            <xdr:cNvPr id="12334" name="Check Box 46" hidden="1">
              <a:extLst>
                <a:ext uri="{63B3BB69-23CF-44E3-9099-C40C66FF867C}">
                  <a14:compatExt spid="_x0000_s12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66675</xdr:rowOff>
        </xdr:from>
        <xdr:to>
          <xdr:col>8</xdr:col>
          <xdr:colOff>295275</xdr:colOff>
          <xdr:row>14</xdr:row>
          <xdr:rowOff>333375</xdr:rowOff>
        </xdr:to>
        <xdr:sp macro="" textlink="">
          <xdr:nvSpPr>
            <xdr:cNvPr id="12335" name="Check Box 47" hidden="1">
              <a:extLst>
                <a:ext uri="{63B3BB69-23CF-44E3-9099-C40C66FF867C}">
                  <a14:compatExt spid="_x0000_s12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361950</xdr:rowOff>
        </xdr:from>
        <xdr:to>
          <xdr:col>8</xdr:col>
          <xdr:colOff>295275</xdr:colOff>
          <xdr:row>14</xdr:row>
          <xdr:rowOff>628650</xdr:rowOff>
        </xdr:to>
        <xdr:sp macro="" textlink="">
          <xdr:nvSpPr>
            <xdr:cNvPr id="12336" name="Check Box 48" hidden="1">
              <a:extLst>
                <a:ext uri="{63B3BB69-23CF-44E3-9099-C40C66FF867C}">
                  <a14:compatExt spid="_x0000_s12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xdr:row>
          <xdr:rowOff>66675</xdr:rowOff>
        </xdr:from>
        <xdr:to>
          <xdr:col>8</xdr:col>
          <xdr:colOff>295275</xdr:colOff>
          <xdr:row>17</xdr:row>
          <xdr:rowOff>333375</xdr:rowOff>
        </xdr:to>
        <xdr:sp macro="" textlink="">
          <xdr:nvSpPr>
            <xdr:cNvPr id="12337" name="Check Box 49" hidden="1">
              <a:extLst>
                <a:ext uri="{63B3BB69-23CF-44E3-9099-C40C66FF867C}">
                  <a14:compatExt spid="_x0000_s12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361950</xdr:rowOff>
        </xdr:from>
        <xdr:to>
          <xdr:col>8</xdr:col>
          <xdr:colOff>295275</xdr:colOff>
          <xdr:row>17</xdr:row>
          <xdr:rowOff>628650</xdr:rowOff>
        </xdr:to>
        <xdr:sp macro="" textlink="">
          <xdr:nvSpPr>
            <xdr:cNvPr id="12338" name="Check Box 50" hidden="1">
              <a:extLst>
                <a:ext uri="{63B3BB69-23CF-44E3-9099-C40C66FF867C}">
                  <a14:compatExt spid="_x0000_s12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20</xdr:row>
          <xdr:rowOff>66675</xdr:rowOff>
        </xdr:from>
        <xdr:to>
          <xdr:col>8</xdr:col>
          <xdr:colOff>295275</xdr:colOff>
          <xdr:row>20</xdr:row>
          <xdr:rowOff>333375</xdr:rowOff>
        </xdr:to>
        <xdr:sp macro="" textlink="">
          <xdr:nvSpPr>
            <xdr:cNvPr id="12339" name="Check Box 51" hidden="1">
              <a:extLst>
                <a:ext uri="{63B3BB69-23CF-44E3-9099-C40C66FF867C}">
                  <a14:compatExt spid="_x0000_s12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361950</xdr:rowOff>
        </xdr:from>
        <xdr:to>
          <xdr:col>8</xdr:col>
          <xdr:colOff>295275</xdr:colOff>
          <xdr:row>20</xdr:row>
          <xdr:rowOff>628650</xdr:rowOff>
        </xdr:to>
        <xdr:sp macro="" textlink="">
          <xdr:nvSpPr>
            <xdr:cNvPr id="12340" name="Check Box 52" hidden="1">
              <a:extLst>
                <a:ext uri="{63B3BB69-23CF-44E3-9099-C40C66FF867C}">
                  <a14:compatExt spid="_x0000_s12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xdr:row>
          <xdr:rowOff>66675</xdr:rowOff>
        </xdr:from>
        <xdr:to>
          <xdr:col>8</xdr:col>
          <xdr:colOff>295275</xdr:colOff>
          <xdr:row>23</xdr:row>
          <xdr:rowOff>333375</xdr:rowOff>
        </xdr:to>
        <xdr:sp macro="" textlink="">
          <xdr:nvSpPr>
            <xdr:cNvPr id="12341" name="Check Box 53" hidden="1">
              <a:extLst>
                <a:ext uri="{63B3BB69-23CF-44E3-9099-C40C66FF867C}">
                  <a14:compatExt spid="_x0000_s12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361950</xdr:rowOff>
        </xdr:from>
        <xdr:to>
          <xdr:col>8</xdr:col>
          <xdr:colOff>295275</xdr:colOff>
          <xdr:row>23</xdr:row>
          <xdr:rowOff>628650</xdr:rowOff>
        </xdr:to>
        <xdr:sp macro="" textlink="">
          <xdr:nvSpPr>
            <xdr:cNvPr id="12342" name="Check Box 54" hidden="1">
              <a:extLst>
                <a:ext uri="{63B3BB69-23CF-44E3-9099-C40C66FF867C}">
                  <a14:compatExt spid="_x0000_s12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66675</xdr:rowOff>
        </xdr:from>
        <xdr:to>
          <xdr:col>8</xdr:col>
          <xdr:colOff>295275</xdr:colOff>
          <xdr:row>26</xdr:row>
          <xdr:rowOff>333375</xdr:rowOff>
        </xdr:to>
        <xdr:sp macro="" textlink="">
          <xdr:nvSpPr>
            <xdr:cNvPr id="12343" name="Check Box 55" hidden="1">
              <a:extLst>
                <a:ext uri="{63B3BB69-23CF-44E3-9099-C40C66FF867C}">
                  <a14:compatExt spid="_x0000_s12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361950</xdr:rowOff>
        </xdr:from>
        <xdr:to>
          <xdr:col>8</xdr:col>
          <xdr:colOff>295275</xdr:colOff>
          <xdr:row>26</xdr:row>
          <xdr:rowOff>628650</xdr:rowOff>
        </xdr:to>
        <xdr:sp macro="" textlink="">
          <xdr:nvSpPr>
            <xdr:cNvPr id="12344" name="Check Box 56" hidden="1">
              <a:extLst>
                <a:ext uri="{63B3BB69-23CF-44E3-9099-C40C66FF867C}">
                  <a14:compatExt spid="_x0000_s12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66675</xdr:rowOff>
        </xdr:from>
        <xdr:to>
          <xdr:col>8</xdr:col>
          <xdr:colOff>295275</xdr:colOff>
          <xdr:row>29</xdr:row>
          <xdr:rowOff>333375</xdr:rowOff>
        </xdr:to>
        <xdr:sp macro="" textlink="">
          <xdr:nvSpPr>
            <xdr:cNvPr id="12345" name="Check Box 57" hidden="1">
              <a:extLst>
                <a:ext uri="{63B3BB69-23CF-44E3-9099-C40C66FF867C}">
                  <a14:compatExt spid="_x0000_s12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361950</xdr:rowOff>
        </xdr:from>
        <xdr:to>
          <xdr:col>8</xdr:col>
          <xdr:colOff>295275</xdr:colOff>
          <xdr:row>29</xdr:row>
          <xdr:rowOff>628650</xdr:rowOff>
        </xdr:to>
        <xdr:sp macro="" textlink="">
          <xdr:nvSpPr>
            <xdr:cNvPr id="12346" name="Check Box 58" hidden="1">
              <a:extLst>
                <a:ext uri="{63B3BB69-23CF-44E3-9099-C40C66FF867C}">
                  <a14:compatExt spid="_x0000_s12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32</xdr:row>
          <xdr:rowOff>66675</xdr:rowOff>
        </xdr:from>
        <xdr:to>
          <xdr:col>8</xdr:col>
          <xdr:colOff>295275</xdr:colOff>
          <xdr:row>32</xdr:row>
          <xdr:rowOff>333375</xdr:rowOff>
        </xdr:to>
        <xdr:sp macro="" textlink="">
          <xdr:nvSpPr>
            <xdr:cNvPr id="12347" name="Check Box 59" hidden="1">
              <a:extLst>
                <a:ext uri="{63B3BB69-23CF-44E3-9099-C40C66FF867C}">
                  <a14:compatExt spid="_x0000_s12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361950</xdr:rowOff>
        </xdr:from>
        <xdr:to>
          <xdr:col>8</xdr:col>
          <xdr:colOff>295275</xdr:colOff>
          <xdr:row>32</xdr:row>
          <xdr:rowOff>628650</xdr:rowOff>
        </xdr:to>
        <xdr:sp macro="" textlink="">
          <xdr:nvSpPr>
            <xdr:cNvPr id="12348" name="Check Box 60" hidden="1">
              <a:extLst>
                <a:ext uri="{63B3BB69-23CF-44E3-9099-C40C66FF867C}">
                  <a14:compatExt spid="_x0000_s12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66675</xdr:rowOff>
        </xdr:from>
        <xdr:to>
          <xdr:col>8</xdr:col>
          <xdr:colOff>295275</xdr:colOff>
          <xdr:row>35</xdr:row>
          <xdr:rowOff>333375</xdr:rowOff>
        </xdr:to>
        <xdr:sp macro="" textlink="">
          <xdr:nvSpPr>
            <xdr:cNvPr id="12349" name="Check Box 61" hidden="1">
              <a:extLst>
                <a:ext uri="{63B3BB69-23CF-44E3-9099-C40C66FF867C}">
                  <a14:compatExt spid="_x0000_s12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361950</xdr:rowOff>
        </xdr:from>
        <xdr:to>
          <xdr:col>8</xdr:col>
          <xdr:colOff>295275</xdr:colOff>
          <xdr:row>35</xdr:row>
          <xdr:rowOff>628650</xdr:rowOff>
        </xdr:to>
        <xdr:sp macro="" textlink="">
          <xdr:nvSpPr>
            <xdr:cNvPr id="12350" name="Check Box 62" hidden="1">
              <a:extLst>
                <a:ext uri="{63B3BB69-23CF-44E3-9099-C40C66FF867C}">
                  <a14:compatExt spid="_x0000_s12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38</xdr:row>
          <xdr:rowOff>66675</xdr:rowOff>
        </xdr:from>
        <xdr:to>
          <xdr:col>8</xdr:col>
          <xdr:colOff>295275</xdr:colOff>
          <xdr:row>38</xdr:row>
          <xdr:rowOff>333375</xdr:rowOff>
        </xdr:to>
        <xdr:sp macro="" textlink="">
          <xdr:nvSpPr>
            <xdr:cNvPr id="12351" name="Check Box 63" hidden="1">
              <a:extLst>
                <a:ext uri="{63B3BB69-23CF-44E3-9099-C40C66FF867C}">
                  <a14:compatExt spid="_x0000_s12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361950</xdr:rowOff>
        </xdr:from>
        <xdr:to>
          <xdr:col>8</xdr:col>
          <xdr:colOff>295275</xdr:colOff>
          <xdr:row>38</xdr:row>
          <xdr:rowOff>628650</xdr:rowOff>
        </xdr:to>
        <xdr:sp macro="" textlink="">
          <xdr:nvSpPr>
            <xdr:cNvPr id="12352" name="Check Box 64" hidden="1">
              <a:extLst>
                <a:ext uri="{63B3BB69-23CF-44E3-9099-C40C66FF867C}">
                  <a14:compatExt spid="_x0000_s12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41</xdr:row>
          <xdr:rowOff>66675</xdr:rowOff>
        </xdr:from>
        <xdr:to>
          <xdr:col>8</xdr:col>
          <xdr:colOff>295275</xdr:colOff>
          <xdr:row>41</xdr:row>
          <xdr:rowOff>333375</xdr:rowOff>
        </xdr:to>
        <xdr:sp macro="" textlink="">
          <xdr:nvSpPr>
            <xdr:cNvPr id="12353" name="Check Box 65" hidden="1">
              <a:extLst>
                <a:ext uri="{63B3BB69-23CF-44E3-9099-C40C66FF867C}">
                  <a14:compatExt spid="_x0000_s12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41</xdr:row>
          <xdr:rowOff>361950</xdr:rowOff>
        </xdr:from>
        <xdr:to>
          <xdr:col>8</xdr:col>
          <xdr:colOff>295275</xdr:colOff>
          <xdr:row>41</xdr:row>
          <xdr:rowOff>628650</xdr:rowOff>
        </xdr:to>
        <xdr:sp macro="" textlink="">
          <xdr:nvSpPr>
            <xdr:cNvPr id="12354" name="Check Box 66" hidden="1">
              <a:extLst>
                <a:ext uri="{63B3BB69-23CF-44E3-9099-C40C66FF867C}">
                  <a14:compatExt spid="_x0000_s12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10</xdr:row>
          <xdr:rowOff>66675</xdr:rowOff>
        </xdr:from>
        <xdr:to>
          <xdr:col>7</xdr:col>
          <xdr:colOff>1323975</xdr:colOff>
          <xdr:row>10</xdr:row>
          <xdr:rowOff>333375</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xdr:row>
          <xdr:rowOff>361950</xdr:rowOff>
        </xdr:from>
        <xdr:to>
          <xdr:col>7</xdr:col>
          <xdr:colOff>1323975</xdr:colOff>
          <xdr:row>10</xdr:row>
          <xdr:rowOff>628650</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66675</xdr:rowOff>
        </xdr:from>
        <xdr:to>
          <xdr:col>7</xdr:col>
          <xdr:colOff>1323975</xdr:colOff>
          <xdr:row>13</xdr:row>
          <xdr:rowOff>333375</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361950</xdr:rowOff>
        </xdr:from>
        <xdr:to>
          <xdr:col>7</xdr:col>
          <xdr:colOff>1323975</xdr:colOff>
          <xdr:row>13</xdr:row>
          <xdr:rowOff>628650</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hacofpc1.dva.va.gov\apps\SSVF\FY_2014\Grantees\Monitoring\MIP\UMP_MIP_Template_version2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HAPHIFPCMIRECC\Homelessness%20Center\Homeless%20K%20Drive\SSVF\Process\Detail%20Assignments\Lindsay\UMP_PartB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P_Template"/>
      <sheetName val="Drop Down Options"/>
    </sheetNames>
    <sheetDataSet>
      <sheetData sheetId="0"/>
      <sheetData sheetId="1">
        <row r="2">
          <cell r="C2" t="str">
            <v>Number of participants currently being served is not consistent with the Grantee's approved application (11% variance or more).</v>
          </cell>
        </row>
        <row r="3">
          <cell r="C3" t="str">
            <v>Grantee's drawdown rate is not consistent with the projected point in time expenditures for the project’s grant term and approved budget (11% variance or more).</v>
          </cell>
        </row>
        <row r="4">
          <cell r="C4" t="str">
            <v>Staffing level is not proportionate with  number of participants served (11% variance or more).</v>
          </cell>
        </row>
        <row r="5">
          <cell r="C5" t="str">
            <v>Grantee does not have written policies and procedures and/or grantee is missing policies and procedures.</v>
          </cell>
        </row>
        <row r="6">
          <cell r="C6" t="str">
            <v>Grantee does not have a standard practice in place to get input from participants or community stakeholders.</v>
          </cell>
        </row>
        <row r="7">
          <cell r="C7" t="str">
            <v>Grantee does not have procedures for preventing, reporting, and remediating critical incidents including incidents related to persons served.</v>
          </cell>
        </row>
        <row r="8">
          <cell r="C8" t="str">
            <v>Grantee does not have a procedure in place for providing and documenting supervision of personnel.</v>
          </cell>
        </row>
        <row r="9">
          <cell r="C9" t="str">
            <v>Grantee does not have job descriptions for SSVF personnel or the job descriptions do not match the job duties described.</v>
          </cell>
        </row>
        <row r="10">
          <cell r="C10" t="str">
            <v>Grantee's board or governing body does not have policies related to conflict of interest and/or ethical codes of conduct.</v>
          </cell>
        </row>
        <row r="11">
          <cell r="C11" t="str">
            <v>Grantee is unable to demonstrate board of directors/governing body involvement and investment in SSVF.</v>
          </cell>
        </row>
        <row r="12">
          <cell r="C12" t="str">
            <v>Grantee does not have a clear written policy and procedure for protecting confidential information.</v>
          </cell>
        </row>
        <row r="13">
          <cell r="C13" t="str">
            <v>Grantee does not have a written management system for the oversight of its subcontractors.</v>
          </cell>
        </row>
        <row r="14">
          <cell r="C14" t="str">
            <v>Grantee does not have written agreements that clearly define the program activities the subcontractor is to perform.</v>
          </cell>
        </row>
        <row r="15">
          <cell r="C15" t="str">
            <v xml:space="preserve">Subcontractor Agreements do not contain sufficient descriptions of the types of supportive services/supportive housing activities that would enable the grantee to effectively monitor the subcontractor’s activities. </v>
          </cell>
        </row>
        <row r="16">
          <cell r="C16" t="str">
            <v xml:space="preserve">The written agreements do not describe a system or method for amending the agreements. </v>
          </cell>
        </row>
        <row r="17">
          <cell r="C17" t="str">
            <v>The written agreements do not include statements regarding mitigation of conflicts of interest.</v>
          </cell>
        </row>
        <row r="18">
          <cell r="C18" t="str">
            <v xml:space="preserve">Grantee does not have adequate documentation of where and/or when outreach is being conducted to both community agencies and potential program participants. </v>
          </cell>
        </row>
        <row r="19">
          <cell r="C19" t="str">
            <v>Grantee does not provide consistent and regular outreach in community as identified in the grant agreement. Grantee is not adequately targeting community agencies and potential program participants.</v>
          </cell>
        </row>
        <row r="20">
          <cell r="C20" t="str">
            <v>Grantee does not demonstrate outreach services to hard to find and hard to reach families.</v>
          </cell>
        </row>
        <row r="21">
          <cell r="C21" t="str">
            <v>Grantee does not engage in outreach activities with the local VA.</v>
          </cell>
        </row>
        <row r="22">
          <cell r="C22" t="str">
            <v>Grantee does not engage in outreach activities with State and local government agencies.</v>
          </cell>
        </row>
        <row r="23">
          <cell r="C23" t="str">
            <v>Grantee does not engage in outreach activities with the private agencies and organizations.</v>
          </cell>
        </row>
        <row r="24">
          <cell r="C24" t="str">
            <v>Grantee does not target participants with the target population.</v>
          </cell>
        </row>
        <row r="25">
          <cell r="C25" t="str">
            <v>Grantee does not have a policy and procedure for determining participant eligibility and/or staff describes the procedure in an inconsistent manner.</v>
          </cell>
        </row>
        <row r="26">
          <cell r="C26" t="str">
            <v>Grantee does not have a process for ineligible persons that notifies the participant as to the reasons, recommends alternative services, and notifies the referral source as to the reasons.</v>
          </cell>
        </row>
        <row r="27">
          <cell r="C27" t="str">
            <v>Grantee does not consistently refer ineligible participants to other resources.</v>
          </cell>
        </row>
        <row r="28">
          <cell r="C28" t="str">
            <v>Grantee does not have policies and procedures related to housing first and/or grantee screens out Veterans who do not have income.</v>
          </cell>
        </row>
        <row r="29">
          <cell r="C29" t="str">
            <v>Multiple files missing VA eligibility documentation (VHA ID Card, HINQ, VIS, VA Service Connected Disability Letter or DD214) or files indicating dishonorable discharge or no veteran in household.</v>
          </cell>
        </row>
        <row r="30">
          <cell r="C30" t="str">
            <v>No documentation for occupying permanent housing status found.</v>
          </cell>
        </row>
        <row r="31">
          <cell r="C31" t="str">
            <v>Grantee's file are missing income documentation or lack AMI presentation; files are above 50% AMI.</v>
          </cell>
        </row>
        <row r="32">
          <cell r="C32" t="str">
            <v>Case files do not adequately document recertification of eligibility ever 3 months.</v>
          </cell>
        </row>
        <row r="33">
          <cell r="C33" t="str">
            <v>Case files do not adequately document exit from the program for each client.</v>
          </cell>
        </row>
        <row r="34">
          <cell r="C34" t="str">
            <v>Grantee is not providing all agreed upon supportive services to participants.</v>
          </cell>
        </row>
        <row r="35">
          <cell r="C35" t="str">
            <v>Grantee is not providing services with the appropriate space, materials and/or staffing.</v>
          </cell>
        </row>
        <row r="36">
          <cell r="C36" t="str">
            <v>The individual’s service plan does not identify overall goals, and/or identify specific measurable goals, and/or methods/techniques to achieve the goals, and/or identifying those responsible for implementation. And/or the individual service plan is not related housing stability.</v>
          </cell>
        </row>
        <row r="37">
          <cell r="C37" t="str">
            <v>Files reviewed do not adequately document the referrals provided and/or related activities to help participants to obtain supportive services.</v>
          </cell>
        </row>
        <row r="38">
          <cell r="C38" t="str">
            <v>The list of organizations the grantee is working with does not include one of the following: mainstream services or VA services.</v>
          </cell>
        </row>
        <row r="39">
          <cell r="C39" t="str">
            <v>The files reviewed do not adequately document that participants were provided assistance in obtaining any VA benefits for which the participant is eligible.</v>
          </cell>
        </row>
        <row r="40">
          <cell r="C40" t="str">
            <v>The files reviewed do not adequately document that participants were provided assistance in obtaining any public benefits for which the participant is eligible.</v>
          </cell>
        </row>
        <row r="41">
          <cell r="C41" t="str">
            <v>The supportive services provided are not consistent with those described in the approved application.</v>
          </cell>
        </row>
        <row r="42">
          <cell r="C42" t="str">
            <v>The case files do not demonstrate that the grantee is consistently providing housing counseling to participants related to the stabilization of a participant’s residence in permanent housing.</v>
          </cell>
        </row>
        <row r="43">
          <cell r="C43" t="str">
            <v>The grantee does not conduct on-going assessments of the participants supportive services needs and/or does not review the individualized service plan with respect to outcomes with the participant.</v>
          </cell>
        </row>
        <row r="44">
          <cell r="C44" t="str">
            <v>Grantee does not have procedures in place to assist persons transitioning to other housing to assist them in securing housing that is safe, affordable, accessible and acceptable.</v>
          </cell>
        </row>
        <row r="45">
          <cell r="C45" t="str">
            <v>All files reviewed do not have documentation that grantee is assessing for rent reasonableness for participants who are receiving financial assistance and either staying in or moving into new housing.</v>
          </cell>
        </row>
        <row r="46">
          <cell r="C46" t="str">
            <v>All files reviewed do not have documentation that grantee conducts a habitability inspection for participants who are receiving financial assistance and either staying in or moving into new housing.</v>
          </cell>
        </row>
        <row r="47">
          <cell r="C47" t="str">
            <v>There is no documentation to support that temporary financial assistance is necessary to maintain independent living in permanent housing and housing stability.</v>
          </cell>
        </row>
        <row r="48">
          <cell r="C48" t="str">
            <v>Files reviewed do not demonstrate that all temporary financial assistance was provided to third parties.</v>
          </cell>
        </row>
        <row r="49">
          <cell r="C49" t="str">
            <v>Grantee does not have written procedures or current accounting manual in place.</v>
          </cell>
        </row>
        <row r="50">
          <cell r="C50" t="str">
            <v>Grantee does not have a current policy manual in place covering authority for approving financial transactions.</v>
          </cell>
        </row>
        <row r="51">
          <cell r="C51" t="str">
            <v>Grantee does not have procedures in place to ensure separation of staff duties in completion of financial transactions.</v>
          </cell>
        </row>
        <row r="52">
          <cell r="C52" t="str">
            <v>Grantee does not have written procedures regarding maintenance of accounting records.</v>
          </cell>
        </row>
        <row r="53">
          <cell r="C53" t="str">
            <v>Grantees fiscal records/valuables are not secured.</v>
          </cell>
        </row>
        <row r="54">
          <cell r="C54" t="str">
            <v>Grantee does not have method to identify expenditures according to eligible activities identified in approved application.</v>
          </cell>
        </row>
        <row r="55">
          <cell r="C55" t="str">
            <v>Grantee does not have documentation identifying payroll documentation.</v>
          </cell>
        </row>
        <row r="56">
          <cell r="C56" t="str">
            <v>Grantee does not have timesheets to support charges for wages or salaries.</v>
          </cell>
        </row>
        <row r="57">
          <cell r="C57" t="str">
            <v>Grantee does not have fiscal records defining payments among funding sources.</v>
          </cell>
        </row>
        <row r="58">
          <cell r="C58" t="str">
            <v>Program files or financial records indicate cash or gift cards provided to participants.</v>
          </cell>
        </row>
        <row r="59">
          <cell r="C59" t="str">
            <v>Grantee does not have backup documentation to support drawdown request.</v>
          </cell>
        </row>
        <row r="60">
          <cell r="C60" t="str">
            <v>Program files or financial records indicate ineligible expenses have been paid with SSVF funds.</v>
          </cell>
        </row>
        <row r="61">
          <cell r="C61" t="str">
            <v>Financial records indicate costs related to lobbying have been paid with SSVF funds.</v>
          </cell>
        </row>
        <row r="62">
          <cell r="C62" t="str">
            <v>Grantee does not provide documentation to support use of vehicle as outlined in grant application.</v>
          </cell>
        </row>
        <row r="63">
          <cell r="C63" t="str">
            <v>Grantee does not maintain records of drivers licenses, insurance, training or safety equipment for vehicles.</v>
          </cell>
        </row>
        <row r="64">
          <cell r="C64" t="str">
            <v>Grantee does not have procedures describing how outreach is conducted.</v>
          </cell>
        </row>
        <row r="65">
          <cell r="C65" t="str">
            <v>Grantee does not have written procedures defining access to services or procedures do not contain all elements.</v>
          </cell>
        </row>
        <row r="66">
          <cell r="C66" t="str">
            <v>Grantee does not have written procedures describing how case management and supportive services are delivered or procedures do not contain all elements.</v>
          </cell>
        </row>
        <row r="67">
          <cell r="C67" t="str">
            <v>Grantee does not have written procedures describing how case management and supportive services are delivered or procedures do not contain all elements.</v>
          </cell>
        </row>
        <row r="68">
          <cell r="C68" t="str">
            <v>Grantee does not have procedures for developing a housing stability plan.</v>
          </cell>
        </row>
        <row r="69">
          <cell r="C69" t="str">
            <v>Grantee does not have procedures regarding sharing of information with other agencies.</v>
          </cell>
        </row>
        <row r="70">
          <cell r="C70" t="str">
            <v>Grantee does not have written policies and procedures describing exit from SSVF or procedures do not contain all elements.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
      <sheetName val="DropDowns"/>
    </sheetNames>
    <sheetDataSet>
      <sheetData sheetId="0"/>
      <sheetData sheetId="1">
        <row r="2">
          <cell r="A2" t="str">
            <v>Yes</v>
          </cell>
        </row>
        <row r="3">
          <cell r="A3" t="str">
            <v>No</v>
          </cell>
        </row>
        <row r="4">
          <cell r="A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ctrlProp" Target="../ctrlProps/ctrlProp133.x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vmlDrawing" Target="../drawings/vmlDrawing9.vml"/><Relationship Id="rId1" Type="http://schemas.openxmlformats.org/officeDocument/2006/relationships/drawing" Target="../drawings/drawing10.xml"/><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29"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4.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5.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6.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6.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3" Type="http://schemas.openxmlformats.org/officeDocument/2006/relationships/vmlDrawing" Target="../drawings/vmlDrawing6.vml"/><Relationship Id="rId21" Type="http://schemas.openxmlformats.org/officeDocument/2006/relationships/ctrlProp" Target="../ctrlProps/ctrlProp100.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2" Type="http://schemas.openxmlformats.org/officeDocument/2006/relationships/drawing" Target="../drawings/drawing7.xml"/><Relationship Id="rId16" Type="http://schemas.openxmlformats.org/officeDocument/2006/relationships/ctrlProp" Target="../ctrlProps/ctrlProp95.xml"/><Relationship Id="rId20" Type="http://schemas.openxmlformats.org/officeDocument/2006/relationships/ctrlProp" Target="../ctrlProps/ctrlProp99.xml"/><Relationship Id="rId1" Type="http://schemas.openxmlformats.org/officeDocument/2006/relationships/printerSettings" Target="../printerSettings/printerSettings7.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10" Type="http://schemas.openxmlformats.org/officeDocument/2006/relationships/ctrlProp" Target="../ctrlProps/ctrlProp89.xml"/><Relationship Id="rId19" Type="http://schemas.openxmlformats.org/officeDocument/2006/relationships/ctrlProp" Target="../ctrlProps/ctrlProp98.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7.vml"/><Relationship Id="rId21" Type="http://schemas.openxmlformats.org/officeDocument/2006/relationships/ctrlProp" Target="../ctrlProps/ctrlProp122.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2" Type="http://schemas.openxmlformats.org/officeDocument/2006/relationships/drawing" Target="../drawings/drawing8.xml"/><Relationship Id="rId16" Type="http://schemas.openxmlformats.org/officeDocument/2006/relationships/ctrlProp" Target="../ctrlProps/ctrlProp117.xml"/><Relationship Id="rId20" Type="http://schemas.openxmlformats.org/officeDocument/2006/relationships/ctrlProp" Target="../ctrlProps/ctrlProp121.xml"/><Relationship Id="rId1" Type="http://schemas.openxmlformats.org/officeDocument/2006/relationships/printerSettings" Target="../printerSettings/printerSettings8.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132.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31.xml"/><Relationship Id="rId5" Type="http://schemas.openxmlformats.org/officeDocument/2006/relationships/ctrlProp" Target="../ctrlProps/ctrlProp130.xml"/><Relationship Id="rId4" Type="http://schemas.openxmlformats.org/officeDocument/2006/relationships/ctrlProp" Target="../ctrlProps/ctrlProp1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73"/>
  <sheetViews>
    <sheetView tabSelected="1" workbookViewId="0">
      <selection activeCell="A9" sqref="A9"/>
    </sheetView>
  </sheetViews>
  <sheetFormatPr defaultColWidth="0" defaultRowHeight="15" zeroHeight="1" x14ac:dyDescent="0.25"/>
  <cols>
    <col min="1" max="1" width="5.140625" style="3" customWidth="1"/>
    <col min="2" max="2" width="26.5703125" style="3" customWidth="1"/>
    <col min="3" max="5" width="9.140625" style="3" customWidth="1"/>
    <col min="6" max="7" width="10.5703125" style="3" customWidth="1"/>
    <col min="8" max="8" width="18.140625" style="3" customWidth="1"/>
    <col min="9" max="9" width="13" style="3" customWidth="1"/>
    <col min="10" max="12" width="0" style="3" hidden="1" customWidth="1"/>
    <col min="13" max="16384" width="9.140625" style="3" hidden="1"/>
  </cols>
  <sheetData>
    <row r="1" spans="2:9" ht="15.75" x14ac:dyDescent="0.25">
      <c r="G1" s="63" t="s">
        <v>8</v>
      </c>
      <c r="H1" s="62">
        <f>$C$12</f>
        <v>0</v>
      </c>
      <c r="I1" s="41"/>
    </row>
    <row r="2" spans="2:9" x14ac:dyDescent="0.25"/>
    <row r="3" spans="2:9" x14ac:dyDescent="0.25"/>
    <row r="4" spans="2:9" x14ac:dyDescent="0.25"/>
    <row r="5" spans="2:9" ht="20.25" x14ac:dyDescent="0.3">
      <c r="D5" s="4" t="s">
        <v>0</v>
      </c>
    </row>
    <row r="6" spans="2:9" ht="18" x14ac:dyDescent="0.25">
      <c r="D6" s="5" t="s">
        <v>906</v>
      </c>
    </row>
    <row r="7" spans="2:9" x14ac:dyDescent="0.25">
      <c r="D7" s="272" t="s">
        <v>1116</v>
      </c>
      <c r="E7" s="272"/>
      <c r="F7" s="272"/>
      <c r="G7" s="272"/>
      <c r="H7" s="272"/>
    </row>
    <row r="8" spans="2:9" x14ac:dyDescent="0.25"/>
    <row r="9" spans="2:9" x14ac:dyDescent="0.25"/>
    <row r="10" spans="2:9" s="6" customFormat="1" ht="18.75" x14ac:dyDescent="0.3">
      <c r="B10" s="273" t="s">
        <v>846</v>
      </c>
      <c r="C10" s="274"/>
      <c r="D10" s="274"/>
      <c r="E10" s="274"/>
      <c r="F10" s="274"/>
      <c r="G10" s="274"/>
      <c r="H10" s="274"/>
    </row>
    <row r="11" spans="2:9" s="7" customFormat="1" ht="51.75" customHeight="1" x14ac:dyDescent="0.25">
      <c r="B11" s="1" t="s">
        <v>2</v>
      </c>
      <c r="C11" s="277"/>
      <c r="D11" s="277"/>
      <c r="E11" s="277"/>
      <c r="F11" s="277"/>
      <c r="G11" s="277"/>
      <c r="H11" s="278"/>
    </row>
    <row r="12" spans="2:9" s="7" customFormat="1" ht="18" customHeight="1" x14ac:dyDescent="0.25">
      <c r="B12" s="2" t="s">
        <v>7</v>
      </c>
      <c r="C12" s="277"/>
      <c r="D12" s="277"/>
      <c r="E12" s="277"/>
      <c r="F12" s="277"/>
      <c r="G12" s="277"/>
      <c r="H12" s="278"/>
    </row>
    <row r="13" spans="2:9" s="7" customFormat="1" ht="18" hidden="1" customHeight="1" x14ac:dyDescent="0.25">
      <c r="B13" s="2" t="s">
        <v>3</v>
      </c>
      <c r="C13" s="279"/>
      <c r="D13" s="279"/>
      <c r="E13" s="279"/>
      <c r="F13" s="279"/>
      <c r="G13" s="279"/>
      <c r="H13" s="280"/>
    </row>
    <row r="14" spans="2:9" s="7" customFormat="1" ht="8.25" customHeight="1" x14ac:dyDescent="0.25">
      <c r="B14" s="284"/>
      <c r="C14" s="284"/>
      <c r="D14" s="284"/>
      <c r="E14" s="284"/>
      <c r="F14" s="284"/>
      <c r="G14" s="284"/>
      <c r="H14" s="284"/>
    </row>
    <row r="15" spans="2:9" s="7" customFormat="1" ht="57" customHeight="1" x14ac:dyDescent="0.25">
      <c r="B15" s="129" t="s">
        <v>4</v>
      </c>
      <c r="C15" s="281"/>
      <c r="D15" s="281"/>
      <c r="E15" s="281"/>
      <c r="F15" s="281"/>
      <c r="G15" s="281"/>
      <c r="H15" s="282"/>
    </row>
    <row r="16" spans="2:9" s="7" customFormat="1" ht="18" customHeight="1" x14ac:dyDescent="0.25">
      <c r="B16" s="129" t="s">
        <v>5</v>
      </c>
      <c r="C16" s="281"/>
      <c r="D16" s="281"/>
      <c r="E16" s="281"/>
      <c r="F16" s="281"/>
      <c r="G16" s="281"/>
      <c r="H16" s="282"/>
    </row>
    <row r="17" spans="2:9" s="7" customFormat="1" ht="18" customHeight="1" x14ac:dyDescent="0.25">
      <c r="B17" s="129" t="s">
        <v>6</v>
      </c>
      <c r="C17" s="283"/>
      <c r="D17" s="281"/>
      <c r="E17" s="281"/>
      <c r="F17" s="281"/>
      <c r="G17" s="281"/>
      <c r="H17" s="282"/>
    </row>
    <row r="18" spans="2:9" s="109" customFormat="1" ht="8.25" customHeight="1" x14ac:dyDescent="0.25">
      <c r="B18" s="124"/>
      <c r="C18" s="122"/>
      <c r="D18" s="122"/>
      <c r="E18" s="122"/>
      <c r="F18" s="122"/>
      <c r="G18" s="122"/>
      <c r="H18" s="123"/>
    </row>
    <row r="19" spans="2:9" s="109" customFormat="1" ht="34.5" customHeight="1" x14ac:dyDescent="0.25">
      <c r="B19" s="140" t="s">
        <v>879</v>
      </c>
      <c r="C19" s="108"/>
      <c r="D19" s="122"/>
      <c r="H19" s="123"/>
    </row>
    <row r="20" spans="2:9" s="136" customFormat="1" ht="13.5" customHeight="1" x14ac:dyDescent="0.25">
      <c r="B20" s="138"/>
      <c r="C20" s="137"/>
      <c r="D20" s="122"/>
      <c r="E20" s="139"/>
      <c r="F20" s="139"/>
      <c r="G20" s="122"/>
      <c r="H20" s="123"/>
    </row>
    <row r="21" spans="2:9" s="136" customFormat="1" ht="37.5" customHeight="1" x14ac:dyDescent="0.25">
      <c r="B21" s="285" t="s">
        <v>880</v>
      </c>
      <c r="C21" s="285"/>
      <c r="D21" s="125"/>
      <c r="E21" s="139"/>
      <c r="H21" s="123"/>
    </row>
    <row r="22" spans="2:9" s="136" customFormat="1" ht="15.75" x14ac:dyDescent="0.25">
      <c r="B22" s="139"/>
      <c r="C22" s="139"/>
      <c r="D22" s="122"/>
      <c r="E22" s="139"/>
      <c r="H22" s="123"/>
    </row>
    <row r="23" spans="2:9" s="136" customFormat="1" ht="26.25" customHeight="1" x14ac:dyDescent="0.25">
      <c r="B23" s="285" t="s">
        <v>881</v>
      </c>
      <c r="C23" s="285"/>
      <c r="D23" s="281"/>
      <c r="E23" s="281"/>
      <c r="F23" s="281"/>
      <c r="G23" s="281"/>
      <c r="H23" s="281"/>
    </row>
    <row r="24" spans="2:9" s="6" customFormat="1" ht="22.5" customHeight="1" x14ac:dyDescent="0.25">
      <c r="B24" s="285"/>
      <c r="C24" s="285"/>
      <c r="D24" s="281"/>
      <c r="E24" s="281"/>
      <c r="F24" s="281"/>
      <c r="G24" s="281"/>
      <c r="H24" s="281"/>
      <c r="I24" s="8"/>
    </row>
    <row r="25" spans="2:9" ht="27.75" customHeight="1" x14ac:dyDescent="0.25">
      <c r="B25" s="126"/>
      <c r="C25" s="126"/>
      <c r="D25" s="126"/>
      <c r="E25" s="126"/>
      <c r="F25" s="126"/>
      <c r="G25" s="126"/>
      <c r="H25" s="126"/>
      <c r="I25" s="8"/>
    </row>
    <row r="26" spans="2:9" ht="14.25" hidden="1" customHeight="1" x14ac:dyDescent="0.25">
      <c r="B26" s="126"/>
      <c r="C26" s="126"/>
      <c r="D26" s="126"/>
      <c r="E26" s="126"/>
      <c r="F26" s="126"/>
      <c r="G26" s="126"/>
      <c r="H26" s="126"/>
      <c r="I26" s="8"/>
    </row>
    <row r="27" spans="2:9" hidden="1" x14ac:dyDescent="0.25">
      <c r="B27" s="126"/>
      <c r="C27" s="126"/>
      <c r="D27" s="126"/>
      <c r="E27" s="126"/>
      <c r="F27" s="126"/>
      <c r="G27" s="126"/>
      <c r="H27" s="126"/>
      <c r="I27" s="8"/>
    </row>
    <row r="28" spans="2:9" hidden="1" x14ac:dyDescent="0.25">
      <c r="B28" s="126"/>
      <c r="C28" s="126"/>
      <c r="D28" s="126"/>
      <c r="E28" s="126"/>
      <c r="F28" s="126"/>
      <c r="G28" s="126"/>
      <c r="H28" s="126"/>
      <c r="I28" s="8"/>
    </row>
    <row r="29" spans="2:9" hidden="1" x14ac:dyDescent="0.25">
      <c r="B29" s="126"/>
      <c r="C29" s="126"/>
      <c r="D29" s="126"/>
      <c r="E29" s="126"/>
      <c r="F29" s="126"/>
      <c r="G29" s="126"/>
      <c r="H29" s="126"/>
      <c r="I29" s="8"/>
    </row>
    <row r="30" spans="2:9" hidden="1" x14ac:dyDescent="0.25">
      <c r="B30" s="126"/>
      <c r="C30" s="126"/>
      <c r="D30" s="126"/>
      <c r="E30" s="126"/>
      <c r="F30" s="126"/>
      <c r="G30" s="126"/>
      <c r="H30" s="126"/>
      <c r="I30" s="8"/>
    </row>
    <row r="31" spans="2:9" hidden="1" x14ac:dyDescent="0.25">
      <c r="B31" s="126"/>
      <c r="C31" s="126"/>
      <c r="D31" s="126"/>
      <c r="E31" s="126"/>
      <c r="F31" s="126"/>
      <c r="G31" s="126"/>
      <c r="H31" s="126"/>
      <c r="I31" s="8"/>
    </row>
    <row r="32" spans="2:9" hidden="1" x14ac:dyDescent="0.25"/>
    <row r="33" spans="2:8" hidden="1" x14ac:dyDescent="0.25">
      <c r="B33" s="275"/>
      <c r="C33" s="276"/>
      <c r="D33" s="276"/>
      <c r="E33" s="276"/>
      <c r="F33" s="276"/>
      <c r="G33" s="276"/>
      <c r="H33" s="276"/>
    </row>
    <row r="34" spans="2:8" hidden="1" x14ac:dyDescent="0.25">
      <c r="B34" s="276"/>
      <c r="C34" s="276"/>
      <c r="D34" s="276"/>
      <c r="E34" s="276"/>
      <c r="F34" s="276"/>
      <c r="G34" s="276"/>
      <c r="H34" s="276"/>
    </row>
    <row r="35" spans="2:8" hidden="1" x14ac:dyDescent="0.25">
      <c r="B35" s="276"/>
      <c r="C35" s="276"/>
      <c r="D35" s="276"/>
      <c r="E35" s="276"/>
      <c r="F35" s="276"/>
      <c r="G35" s="276"/>
      <c r="H35" s="276"/>
    </row>
    <row r="36" spans="2:8" ht="19.5" hidden="1" customHeight="1" x14ac:dyDescent="0.25">
      <c r="B36" s="276"/>
      <c r="C36" s="276"/>
      <c r="D36" s="276"/>
      <c r="E36" s="276"/>
      <c r="F36" s="276"/>
      <c r="G36" s="276"/>
      <c r="H36" s="276"/>
    </row>
    <row r="37" spans="2:8" ht="9.75" hidden="1" customHeight="1" x14ac:dyDescent="0.25"/>
    <row r="38" spans="2:8" hidden="1" x14ac:dyDescent="0.25">
      <c r="B38" s="9"/>
    </row>
    <row r="39" spans="2:8" ht="9.75" hidden="1" customHeight="1" x14ac:dyDescent="0.25">
      <c r="B39" s="10"/>
    </row>
    <row r="40" spans="2:8" hidden="1" x14ac:dyDescent="0.25">
      <c r="B40" s="9"/>
    </row>
    <row r="41" spans="2:8" ht="9.75" hidden="1" customHeight="1" x14ac:dyDescent="0.25">
      <c r="B41" s="10"/>
    </row>
    <row r="42" spans="2:8" hidden="1" x14ac:dyDescent="0.25">
      <c r="B42" s="9"/>
    </row>
    <row r="43" spans="2:8" ht="9.75" hidden="1" customHeight="1" x14ac:dyDescent="0.25">
      <c r="B43" s="11"/>
    </row>
    <row r="44" spans="2:8" hidden="1" x14ac:dyDescent="0.25">
      <c r="B44" s="9"/>
    </row>
    <row r="45" spans="2:8" ht="9.75" hidden="1" customHeight="1" x14ac:dyDescent="0.25">
      <c r="B45" s="12"/>
    </row>
    <row r="46" spans="2:8" hidden="1" x14ac:dyDescent="0.25">
      <c r="B46" s="266"/>
      <c r="C46" s="267"/>
      <c r="D46" s="267"/>
      <c r="E46" s="267"/>
      <c r="F46" s="267"/>
      <c r="G46" s="267"/>
      <c r="H46" s="267"/>
    </row>
    <row r="47" spans="2:8" hidden="1" x14ac:dyDescent="0.25">
      <c r="B47" s="267"/>
      <c r="C47" s="267"/>
      <c r="D47" s="267"/>
      <c r="E47" s="267"/>
      <c r="F47" s="267"/>
      <c r="G47" s="267"/>
      <c r="H47" s="267"/>
    </row>
    <row r="48" spans="2:8" ht="18.75" hidden="1" customHeight="1" x14ac:dyDescent="0.25">
      <c r="B48" s="267"/>
      <c r="C48" s="267"/>
      <c r="D48" s="267"/>
      <c r="E48" s="267"/>
      <c r="F48" s="267"/>
      <c r="G48" s="267"/>
      <c r="H48" s="267"/>
    </row>
    <row r="49" spans="2:8" ht="9.75" hidden="1" customHeight="1" x14ac:dyDescent="0.25">
      <c r="B49" s="12"/>
    </row>
    <row r="50" spans="2:8" ht="9.75" hidden="1" customHeight="1" x14ac:dyDescent="0.25">
      <c r="B50" s="12"/>
    </row>
    <row r="51" spans="2:8" hidden="1" x14ac:dyDescent="0.25">
      <c r="B51" s="9"/>
    </row>
    <row r="52" spans="2:8" ht="9.75" hidden="1" customHeight="1" x14ac:dyDescent="0.25">
      <c r="B52" s="12"/>
    </row>
    <row r="53" spans="2:8" hidden="1" x14ac:dyDescent="0.25">
      <c r="B53" s="9"/>
    </row>
    <row r="54" spans="2:8" hidden="1" x14ac:dyDescent="0.25"/>
    <row r="55" spans="2:8" hidden="1" x14ac:dyDescent="0.25">
      <c r="B55" s="268"/>
      <c r="C55" s="269"/>
      <c r="D55" s="269"/>
      <c r="E55" s="269"/>
      <c r="F55" s="269"/>
      <c r="G55" s="269"/>
      <c r="H55" s="269"/>
    </row>
    <row r="56" spans="2:8" hidden="1" x14ac:dyDescent="0.25">
      <c r="B56" s="269"/>
      <c r="C56" s="269"/>
      <c r="D56" s="269"/>
      <c r="E56" s="269"/>
      <c r="F56" s="269"/>
      <c r="G56" s="269"/>
      <c r="H56" s="269"/>
    </row>
    <row r="57" spans="2:8" ht="36" hidden="1" customHeight="1" x14ac:dyDescent="0.25">
      <c r="B57" s="269"/>
      <c r="C57" s="269"/>
      <c r="D57" s="269"/>
      <c r="E57" s="269"/>
      <c r="F57" s="269"/>
      <c r="G57" s="269"/>
      <c r="H57" s="269"/>
    </row>
    <row r="58" spans="2:8" ht="10.5" hidden="1" customHeight="1" x14ac:dyDescent="0.25"/>
    <row r="59" spans="2:8" hidden="1" x14ac:dyDescent="0.25">
      <c r="B59" s="270"/>
      <c r="C59" s="271"/>
      <c r="D59" s="271"/>
      <c r="E59" s="271"/>
      <c r="F59" s="271"/>
      <c r="G59" s="271"/>
      <c r="H59" s="271"/>
    </row>
    <row r="60" spans="2:8" ht="10.5" hidden="1" customHeight="1" x14ac:dyDescent="0.25">
      <c r="B60" s="13"/>
    </row>
    <row r="61" spans="2:8" ht="35.25" hidden="1" customHeight="1" x14ac:dyDescent="0.25">
      <c r="B61" s="266"/>
      <c r="C61" s="267"/>
      <c r="D61" s="267"/>
      <c r="E61" s="267"/>
      <c r="F61" s="267"/>
      <c r="G61" s="267"/>
      <c r="H61" s="267"/>
    </row>
    <row r="62" spans="2:8" ht="10.5" hidden="1" customHeight="1" x14ac:dyDescent="0.25">
      <c r="B62" s="13"/>
    </row>
    <row r="63" spans="2:8" hidden="1" x14ac:dyDescent="0.25">
      <c r="B63" s="266"/>
      <c r="C63" s="267"/>
      <c r="D63" s="267"/>
      <c r="E63" s="267"/>
      <c r="F63" s="267"/>
      <c r="G63" s="267"/>
      <c r="H63" s="267"/>
    </row>
    <row r="64" spans="2:8" hidden="1" x14ac:dyDescent="0.25">
      <c r="B64" s="267"/>
      <c r="C64" s="267"/>
      <c r="D64" s="267"/>
      <c r="E64" s="267"/>
      <c r="F64" s="267"/>
      <c r="G64" s="267"/>
      <c r="H64" s="267"/>
    </row>
    <row r="65" spans="2:8" hidden="1" x14ac:dyDescent="0.25">
      <c r="B65" s="267"/>
      <c r="C65" s="267"/>
      <c r="D65" s="267"/>
      <c r="E65" s="267"/>
      <c r="F65" s="267"/>
      <c r="G65" s="267"/>
      <c r="H65" s="267"/>
    </row>
    <row r="66" spans="2:8" hidden="1" x14ac:dyDescent="0.25">
      <c r="B66" s="267"/>
      <c r="C66" s="267"/>
      <c r="D66" s="267"/>
      <c r="E66" s="267"/>
      <c r="F66" s="267"/>
      <c r="G66" s="267"/>
      <c r="H66" s="267"/>
    </row>
    <row r="67" spans="2:8" hidden="1" x14ac:dyDescent="0.25"/>
    <row r="68" spans="2:8" hidden="1" x14ac:dyDescent="0.25"/>
    <row r="69" spans="2:8" hidden="1" x14ac:dyDescent="0.25"/>
    <row r="70" spans="2:8" hidden="1" x14ac:dyDescent="0.25"/>
    <row r="71" spans="2:8" hidden="1" x14ac:dyDescent="0.25"/>
    <row r="72" spans="2:8" hidden="1" x14ac:dyDescent="0.25"/>
    <row r="73" spans="2:8" hidden="1" x14ac:dyDescent="0.25"/>
  </sheetData>
  <sheetProtection password="DB6B" sheet="1" objects="1" scenarios="1"/>
  <protectedRanges>
    <protectedRange sqref="G21 C11 G21 C12 C13 C15 C16 C17 C19 D21 D23" name="Range1"/>
  </protectedRanges>
  <mergeCells count="18">
    <mergeCell ref="D7:H7"/>
    <mergeCell ref="B10:H10"/>
    <mergeCell ref="B33:H36"/>
    <mergeCell ref="C11:H11"/>
    <mergeCell ref="C12:H12"/>
    <mergeCell ref="C13:H13"/>
    <mergeCell ref="C15:H15"/>
    <mergeCell ref="C16:H16"/>
    <mergeCell ref="C17:H17"/>
    <mergeCell ref="B14:H14"/>
    <mergeCell ref="B21:C21"/>
    <mergeCell ref="B23:C24"/>
    <mergeCell ref="D23:H24"/>
    <mergeCell ref="B61:H61"/>
    <mergeCell ref="B63:H66"/>
    <mergeCell ref="B46:H48"/>
    <mergeCell ref="B55:H57"/>
    <mergeCell ref="B59:H59"/>
  </mergeCells>
  <dataValidations count="4">
    <dataValidation type="list" allowBlank="1" showInputMessage="1" showErrorMessage="1" sqref="C11:H11">
      <formula1>grantname</formula1>
    </dataValidation>
    <dataValidation type="list" allowBlank="1" showInputMessage="1" showErrorMessage="1" sqref="C12:H12">
      <formula1>grantnum</formula1>
    </dataValidation>
    <dataValidation type="list" allowBlank="1" showInputMessage="1" showErrorMessage="1" sqref="C13:H13">
      <formula1>gamt</formula1>
    </dataValidation>
    <dataValidation type="list" allowBlank="1" showInputMessage="1" showErrorMessage="1" sqref="C19:C20 G20 D21:D22">
      <formula1>yesno</formula1>
    </dataValidation>
  </dataValidations>
  <pageMargins left="0.5" right="0.5" top="0.5" bottom="0.5" header="0.3" footer="0.3"/>
  <pageSetup scale="86" fitToHeight="0" orientation="portrait" r:id="rId1"/>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P424"/>
  <sheetViews>
    <sheetView workbookViewId="0">
      <selection activeCell="C3" sqref="C3"/>
    </sheetView>
  </sheetViews>
  <sheetFormatPr defaultColWidth="0" defaultRowHeight="15" zeroHeight="1" x14ac:dyDescent="0.25"/>
  <cols>
    <col min="1" max="1" width="3.85546875" style="254" customWidth="1"/>
    <col min="2" max="2" width="12.7109375" style="254" customWidth="1"/>
    <col min="3" max="6" width="11.140625" style="254" customWidth="1"/>
    <col min="7" max="7" width="14.85546875" style="254" customWidth="1"/>
    <col min="8" max="8" width="20.28515625" style="254" customWidth="1"/>
    <col min="9" max="9" width="9.140625" style="27" customWidth="1"/>
    <col min="10" max="42" width="0" style="27" hidden="1" customWidth="1"/>
    <col min="43" max="16384" width="9.140625" style="254" hidden="1"/>
  </cols>
  <sheetData>
    <row r="1" spans="1:21" s="27" customFormat="1" ht="15.75" x14ac:dyDescent="0.25">
      <c r="A1" s="26"/>
      <c r="G1" s="28" t="s">
        <v>8</v>
      </c>
      <c r="H1" s="32">
        <f>'Exhibit I Coverpage'!$C$12</f>
        <v>0</v>
      </c>
    </row>
    <row r="2" spans="1:21" s="27" customFormat="1" ht="15.75" x14ac:dyDescent="0.25">
      <c r="A2" s="26"/>
    </row>
    <row r="3" spans="1:21" s="27" customFormat="1" ht="15.75" x14ac:dyDescent="0.25">
      <c r="A3" s="26"/>
      <c r="B3" s="26"/>
    </row>
    <row r="4" spans="1:21" s="27" customFormat="1" x14ac:dyDescent="0.25"/>
    <row r="5" spans="1:21" s="27" customFormat="1" ht="15.75" x14ac:dyDescent="0.25">
      <c r="B5" s="305" t="s">
        <v>911</v>
      </c>
      <c r="C5" s="306"/>
      <c r="D5" s="306"/>
      <c r="E5" s="306"/>
      <c r="F5" s="306"/>
      <c r="G5" s="306"/>
      <c r="H5" s="306"/>
    </row>
    <row r="6" spans="1:21" s="27" customFormat="1" x14ac:dyDescent="0.25">
      <c r="B6" s="307" t="s">
        <v>912</v>
      </c>
      <c r="C6" s="308"/>
      <c r="D6" s="308"/>
      <c r="E6" s="308"/>
      <c r="F6" s="308"/>
      <c r="G6" s="308"/>
      <c r="H6" s="308"/>
    </row>
    <row r="7" spans="1:21" s="27" customFormat="1" x14ac:dyDescent="0.25">
      <c r="B7" s="309"/>
      <c r="C7" s="309"/>
      <c r="D7" s="309"/>
      <c r="E7" s="309"/>
      <c r="F7" s="309"/>
      <c r="G7" s="309"/>
      <c r="H7" s="309"/>
      <c r="J7" s="364"/>
      <c r="K7" s="365"/>
      <c r="L7" s="365"/>
      <c r="M7" s="365"/>
      <c r="N7" s="365"/>
      <c r="O7" s="365"/>
      <c r="P7" s="365"/>
      <c r="Q7" s="365"/>
      <c r="R7" s="365"/>
      <c r="S7" s="365"/>
      <c r="T7" s="365"/>
      <c r="U7" s="365"/>
    </row>
    <row r="8" spans="1:21" s="27" customFormat="1" ht="15.75" x14ac:dyDescent="0.25">
      <c r="B8" s="30" t="s">
        <v>10</v>
      </c>
      <c r="C8" s="310" t="s">
        <v>11</v>
      </c>
      <c r="D8" s="310"/>
      <c r="E8" s="310"/>
      <c r="F8" s="310"/>
      <c r="G8" s="310"/>
      <c r="H8" s="30" t="s">
        <v>12</v>
      </c>
      <c r="J8" s="249"/>
      <c r="K8" s="366"/>
      <c r="L8" s="366"/>
      <c r="M8" s="250"/>
      <c r="N8" s="250"/>
      <c r="O8" s="250"/>
      <c r="P8" s="250"/>
      <c r="Q8" s="250"/>
      <c r="R8" s="250"/>
      <c r="S8" s="250"/>
      <c r="T8" s="250"/>
      <c r="U8" s="250"/>
    </row>
    <row r="9" spans="1:21" s="27" customFormat="1" ht="69.75" customHeight="1" x14ac:dyDescent="0.25">
      <c r="B9" s="361">
        <v>1</v>
      </c>
      <c r="C9" s="328" t="s">
        <v>913</v>
      </c>
      <c r="D9" s="329"/>
      <c r="E9" s="329"/>
      <c r="F9" s="329"/>
      <c r="G9" s="329"/>
      <c r="H9" s="216"/>
      <c r="J9" s="367"/>
      <c r="K9" s="367"/>
      <c r="L9" s="367"/>
      <c r="M9" s="250"/>
      <c r="N9" s="250"/>
      <c r="O9" s="250"/>
      <c r="P9" s="250"/>
      <c r="Q9" s="250"/>
      <c r="R9" s="250"/>
      <c r="S9" s="250"/>
      <c r="T9" s="250"/>
      <c r="U9" s="250"/>
    </row>
    <row r="10" spans="1:21" s="27" customFormat="1" ht="15.75" x14ac:dyDescent="0.25">
      <c r="B10" s="362"/>
      <c r="C10" s="331" t="s">
        <v>32</v>
      </c>
      <c r="D10" s="332"/>
      <c r="E10" s="332"/>
      <c r="F10" s="332"/>
      <c r="G10" s="332"/>
      <c r="H10" s="333"/>
      <c r="J10" s="367"/>
      <c r="K10" s="367"/>
      <c r="L10" s="250"/>
      <c r="M10" s="250"/>
      <c r="N10" s="250"/>
      <c r="O10" s="250"/>
      <c r="P10" s="250"/>
      <c r="Q10" s="250"/>
      <c r="R10" s="250"/>
      <c r="S10" s="250"/>
      <c r="T10" s="250"/>
      <c r="U10" s="250"/>
    </row>
    <row r="11" spans="1:21" s="27" customFormat="1" ht="59.25" customHeight="1" x14ac:dyDescent="0.25">
      <c r="B11" s="363"/>
      <c r="C11" s="311"/>
      <c r="D11" s="312"/>
      <c r="E11" s="312"/>
      <c r="F11" s="312"/>
      <c r="G11" s="312"/>
      <c r="H11" s="313"/>
      <c r="J11" s="367"/>
      <c r="K11" s="367"/>
      <c r="L11" s="250"/>
      <c r="M11" s="250"/>
      <c r="N11" s="250"/>
      <c r="O11" s="250"/>
      <c r="P11" s="250"/>
      <c r="Q11" s="250"/>
      <c r="R11" s="250"/>
      <c r="S11" s="250"/>
      <c r="T11" s="250"/>
      <c r="U11" s="250"/>
    </row>
    <row r="12" spans="1:21" s="27" customFormat="1" ht="71.25" customHeight="1" x14ac:dyDescent="0.25">
      <c r="B12" s="361">
        <v>2</v>
      </c>
      <c r="C12" s="328" t="s">
        <v>910</v>
      </c>
      <c r="D12" s="329"/>
      <c r="E12" s="329"/>
      <c r="F12" s="329"/>
      <c r="G12" s="329"/>
      <c r="H12" s="216"/>
    </row>
    <row r="13" spans="1:21" s="27" customFormat="1" ht="15.75" x14ac:dyDescent="0.25">
      <c r="B13" s="362"/>
      <c r="C13" s="331" t="s">
        <v>32</v>
      </c>
      <c r="D13" s="332"/>
      <c r="E13" s="332"/>
      <c r="F13" s="332"/>
      <c r="G13" s="332"/>
      <c r="H13" s="333"/>
    </row>
    <row r="14" spans="1:21" s="27" customFormat="1" ht="59.25" customHeight="1" x14ac:dyDescent="0.25">
      <c r="B14" s="363"/>
      <c r="C14" s="311"/>
      <c r="D14" s="312"/>
      <c r="E14" s="312"/>
      <c r="F14" s="312"/>
      <c r="G14" s="312"/>
      <c r="H14" s="313"/>
    </row>
    <row r="15" spans="1:21" s="27" customFormat="1" ht="70.5" customHeight="1" x14ac:dyDescent="0.25">
      <c r="B15" s="361">
        <v>3</v>
      </c>
      <c r="C15" s="328" t="s">
        <v>1075</v>
      </c>
      <c r="D15" s="329"/>
      <c r="E15" s="329"/>
      <c r="F15" s="329"/>
      <c r="G15" s="329"/>
      <c r="H15" s="216"/>
    </row>
    <row r="16" spans="1:21" s="27" customFormat="1" ht="15.75" x14ac:dyDescent="0.25">
      <c r="B16" s="362"/>
      <c r="C16" s="331" t="s">
        <v>32</v>
      </c>
      <c r="D16" s="332"/>
      <c r="E16" s="332"/>
      <c r="F16" s="332"/>
      <c r="G16" s="332"/>
      <c r="H16" s="333"/>
    </row>
    <row r="17" spans="2:11" s="27" customFormat="1" ht="59.25" customHeight="1" x14ac:dyDescent="0.25">
      <c r="B17" s="363"/>
      <c r="C17" s="311"/>
      <c r="D17" s="312"/>
      <c r="E17" s="312"/>
      <c r="F17" s="312"/>
      <c r="G17" s="312"/>
      <c r="H17" s="313"/>
    </row>
    <row r="18" spans="2:11" s="27" customFormat="1" ht="72" customHeight="1" x14ac:dyDescent="0.25">
      <c r="B18" s="361">
        <v>4</v>
      </c>
      <c r="C18" s="328" t="s">
        <v>1076</v>
      </c>
      <c r="D18" s="329"/>
      <c r="E18" s="329"/>
      <c r="F18" s="329"/>
      <c r="G18" s="329"/>
      <c r="H18" s="216"/>
    </row>
    <row r="19" spans="2:11" s="27" customFormat="1" ht="15.75" x14ac:dyDescent="0.25">
      <c r="B19" s="362"/>
      <c r="C19" s="331" t="s">
        <v>32</v>
      </c>
      <c r="D19" s="332"/>
      <c r="E19" s="332"/>
      <c r="F19" s="332"/>
      <c r="G19" s="332"/>
      <c r="H19" s="333"/>
    </row>
    <row r="20" spans="2:11" s="27" customFormat="1" ht="59.25" customHeight="1" x14ac:dyDescent="0.25">
      <c r="B20" s="363"/>
      <c r="C20" s="311"/>
      <c r="D20" s="312"/>
      <c r="E20" s="312"/>
      <c r="F20" s="312"/>
      <c r="G20" s="312"/>
      <c r="H20" s="313"/>
    </row>
    <row r="21" spans="2:11" s="27" customFormat="1" ht="207.75" customHeight="1" x14ac:dyDescent="0.25">
      <c r="B21" s="361">
        <v>5</v>
      </c>
      <c r="C21" s="328" t="s">
        <v>1117</v>
      </c>
      <c r="D21" s="329"/>
      <c r="E21" s="329"/>
      <c r="F21" s="329"/>
      <c r="G21" s="329"/>
      <c r="H21" s="216"/>
      <c r="K21" s="251"/>
    </row>
    <row r="22" spans="2:11" s="27" customFormat="1" ht="15.75" x14ac:dyDescent="0.25">
      <c r="B22" s="362"/>
      <c r="C22" s="331" t="s">
        <v>32</v>
      </c>
      <c r="D22" s="332"/>
      <c r="E22" s="332"/>
      <c r="F22" s="332"/>
      <c r="G22" s="332"/>
      <c r="H22" s="333"/>
      <c r="K22" s="252"/>
    </row>
    <row r="23" spans="2:11" s="27" customFormat="1" ht="59.25" customHeight="1" x14ac:dyDescent="0.25">
      <c r="B23" s="363"/>
      <c r="C23" s="311"/>
      <c r="D23" s="312"/>
      <c r="E23" s="312"/>
      <c r="F23" s="312"/>
      <c r="G23" s="312"/>
      <c r="H23" s="313"/>
      <c r="K23" s="252"/>
    </row>
    <row r="24" spans="2:11" s="27" customFormat="1" ht="85.5" customHeight="1" x14ac:dyDescent="0.25">
      <c r="B24" s="361">
        <v>6</v>
      </c>
      <c r="C24" s="328" t="s">
        <v>1098</v>
      </c>
      <c r="D24" s="329"/>
      <c r="E24" s="329"/>
      <c r="F24" s="329"/>
      <c r="G24" s="329"/>
      <c r="H24" s="216"/>
      <c r="K24" s="251"/>
    </row>
    <row r="25" spans="2:11" s="27" customFormat="1" ht="15.75" x14ac:dyDescent="0.25">
      <c r="B25" s="362"/>
      <c r="C25" s="331" t="s">
        <v>32</v>
      </c>
      <c r="D25" s="332"/>
      <c r="E25" s="332"/>
      <c r="F25" s="332"/>
      <c r="G25" s="332"/>
      <c r="H25" s="333"/>
      <c r="K25" s="252"/>
    </row>
    <row r="26" spans="2:11" s="27" customFormat="1" ht="59.25" customHeight="1" x14ac:dyDescent="0.25">
      <c r="B26" s="363"/>
      <c r="C26" s="311"/>
      <c r="D26" s="312"/>
      <c r="E26" s="312"/>
      <c r="F26" s="312"/>
      <c r="G26" s="312"/>
      <c r="H26" s="313"/>
      <c r="K26" s="252"/>
    </row>
    <row r="27" spans="2:11" s="27" customFormat="1" ht="15.75" x14ac:dyDescent="0.25">
      <c r="B27" s="314" t="s">
        <v>14</v>
      </c>
      <c r="C27" s="315"/>
      <c r="D27" s="315"/>
      <c r="E27" s="315"/>
      <c r="F27" s="315"/>
      <c r="G27" s="315"/>
      <c r="H27" s="316"/>
      <c r="K27" s="252"/>
    </row>
    <row r="28" spans="2:11" s="27" customFormat="1" ht="164.25" customHeight="1" x14ac:dyDescent="0.25">
      <c r="B28" s="311"/>
      <c r="C28" s="312"/>
      <c r="D28" s="312"/>
      <c r="E28" s="312"/>
      <c r="F28" s="312"/>
      <c r="G28" s="312"/>
      <c r="H28" s="313"/>
      <c r="K28" s="252"/>
    </row>
    <row r="29" spans="2:11" s="27" customFormat="1" x14ac:dyDescent="0.25">
      <c r="B29" s="253"/>
      <c r="C29" s="214"/>
      <c r="D29" s="214"/>
      <c r="E29" s="214"/>
      <c r="F29" s="214"/>
      <c r="G29" s="214"/>
      <c r="H29" s="214"/>
      <c r="K29" s="252"/>
    </row>
    <row r="30" spans="2:11" s="27" customFormat="1" x14ac:dyDescent="0.25">
      <c r="B30" s="253"/>
      <c r="C30" s="214"/>
      <c r="D30" s="214"/>
      <c r="E30" s="214"/>
      <c r="F30" s="214"/>
      <c r="G30" s="214"/>
      <c r="H30" s="214"/>
      <c r="K30" s="252"/>
    </row>
    <row r="31" spans="2:11" s="27" customFormat="1" hidden="1" x14ac:dyDescent="0.25">
      <c r="B31" s="253"/>
      <c r="C31" s="214"/>
      <c r="D31" s="214"/>
      <c r="E31" s="214"/>
      <c r="F31" s="214"/>
      <c r="G31" s="214"/>
      <c r="H31" s="214"/>
      <c r="K31" s="252"/>
    </row>
    <row r="32" spans="2:11" s="27" customFormat="1" hidden="1" x14ac:dyDescent="0.25">
      <c r="B32" s="253"/>
      <c r="C32" s="214"/>
      <c r="D32" s="214"/>
      <c r="E32" s="214"/>
      <c r="F32" s="214"/>
      <c r="G32" s="214"/>
      <c r="H32" s="214"/>
      <c r="K32" s="252"/>
    </row>
    <row r="33" spans="2:11" s="27" customFormat="1" hidden="1" x14ac:dyDescent="0.25">
      <c r="B33" s="253"/>
      <c r="C33" s="214"/>
      <c r="D33" s="214"/>
      <c r="E33" s="214"/>
      <c r="F33" s="214"/>
      <c r="G33" s="214"/>
      <c r="H33" s="214"/>
      <c r="K33" s="252"/>
    </row>
    <row r="34" spans="2:11" s="27" customFormat="1" hidden="1" x14ac:dyDescent="0.25">
      <c r="B34" s="253"/>
      <c r="C34" s="214"/>
      <c r="D34" s="214"/>
      <c r="E34" s="214"/>
      <c r="F34" s="214"/>
      <c r="G34" s="214"/>
      <c r="H34" s="214"/>
      <c r="K34" s="252"/>
    </row>
    <row r="35" spans="2:11" s="27" customFormat="1" hidden="1" x14ac:dyDescent="0.25">
      <c r="B35" s="253"/>
      <c r="C35" s="214"/>
      <c r="D35" s="214"/>
      <c r="E35" s="214"/>
      <c r="F35" s="214"/>
      <c r="G35" s="214"/>
      <c r="H35" s="214"/>
      <c r="K35" s="252"/>
    </row>
    <row r="36" spans="2:11" s="27" customFormat="1" hidden="1" x14ac:dyDescent="0.25">
      <c r="K36" s="252"/>
    </row>
    <row r="37" spans="2:11" s="27" customFormat="1" hidden="1" x14ac:dyDescent="0.25">
      <c r="K37" s="252"/>
    </row>
    <row r="38" spans="2:11" s="27" customFormat="1" hidden="1" x14ac:dyDescent="0.25"/>
    <row r="39" spans="2:11" s="27" customFormat="1" hidden="1" x14ac:dyDescent="0.25"/>
    <row r="40" spans="2:11" s="27" customFormat="1" hidden="1" x14ac:dyDescent="0.25"/>
    <row r="41" spans="2:11" s="27" customFormat="1" hidden="1" x14ac:dyDescent="0.25"/>
    <row r="42" spans="2:11" s="27" customFormat="1" hidden="1" x14ac:dyDescent="0.25"/>
    <row r="43" spans="2:11" s="27" customFormat="1" hidden="1" x14ac:dyDescent="0.25"/>
    <row r="44" spans="2:11" s="27" customFormat="1" hidden="1" x14ac:dyDescent="0.25"/>
    <row r="45" spans="2:11" s="27" customFormat="1" hidden="1" x14ac:dyDescent="0.25"/>
    <row r="46" spans="2:11" s="27" customFormat="1" hidden="1" x14ac:dyDescent="0.25"/>
    <row r="47" spans="2:11" s="27" customFormat="1" hidden="1" x14ac:dyDescent="0.25"/>
    <row r="48" spans="2:11" s="27" customFormat="1" hidden="1" x14ac:dyDescent="0.25"/>
    <row r="49" s="27" customFormat="1" hidden="1" x14ac:dyDescent="0.25"/>
    <row r="50" s="27" customFormat="1" hidden="1" x14ac:dyDescent="0.25"/>
    <row r="51" s="27" customFormat="1" hidden="1" x14ac:dyDescent="0.25"/>
    <row r="52" s="27" customFormat="1" hidden="1" x14ac:dyDescent="0.25"/>
    <row r="53" s="27" customFormat="1" hidden="1" x14ac:dyDescent="0.25"/>
    <row r="54" s="27" customFormat="1" hidden="1" x14ac:dyDescent="0.25"/>
    <row r="55" s="27" customFormat="1" hidden="1" x14ac:dyDescent="0.25"/>
    <row r="56" s="27" customFormat="1" hidden="1" x14ac:dyDescent="0.25"/>
    <row r="57" s="27" customFormat="1" hidden="1" x14ac:dyDescent="0.25"/>
    <row r="58" s="27" customFormat="1" hidden="1" x14ac:dyDescent="0.25"/>
    <row r="59" s="27" customFormat="1" hidden="1" x14ac:dyDescent="0.25"/>
    <row r="60" s="27" customFormat="1" hidden="1" x14ac:dyDescent="0.25"/>
    <row r="61" s="27" customFormat="1" hidden="1" x14ac:dyDescent="0.25"/>
    <row r="62" s="27" customFormat="1" hidden="1" x14ac:dyDescent="0.25"/>
    <row r="63" s="27" customFormat="1" hidden="1" x14ac:dyDescent="0.25"/>
    <row r="64" s="27" customFormat="1" hidden="1" x14ac:dyDescent="0.25"/>
    <row r="65" s="27" customFormat="1" hidden="1" x14ac:dyDescent="0.25"/>
    <row r="66" s="27" customFormat="1" hidden="1" x14ac:dyDescent="0.25"/>
    <row r="67" s="27" customFormat="1" hidden="1" x14ac:dyDescent="0.25"/>
    <row r="68" s="27" customFormat="1" hidden="1" x14ac:dyDescent="0.25"/>
    <row r="69" s="27" customFormat="1" hidden="1" x14ac:dyDescent="0.25"/>
    <row r="70" s="27" customFormat="1" hidden="1" x14ac:dyDescent="0.25"/>
    <row r="71" s="27" customFormat="1" hidden="1" x14ac:dyDescent="0.25"/>
    <row r="72" s="27" customFormat="1" hidden="1" x14ac:dyDescent="0.25"/>
    <row r="73" s="27" customFormat="1" hidden="1" x14ac:dyDescent="0.25"/>
    <row r="74" s="27" customFormat="1" hidden="1" x14ac:dyDescent="0.25"/>
    <row r="75" s="27" customFormat="1" hidden="1" x14ac:dyDescent="0.25"/>
    <row r="76" s="27" customFormat="1" hidden="1" x14ac:dyDescent="0.25"/>
    <row r="77" s="27" customFormat="1" hidden="1" x14ac:dyDescent="0.25"/>
    <row r="78" s="27" customFormat="1" hidden="1" x14ac:dyDescent="0.25"/>
    <row r="79" s="27" customFormat="1" hidden="1" x14ac:dyDescent="0.25"/>
    <row r="80" s="27" customFormat="1" hidden="1" x14ac:dyDescent="0.25"/>
    <row r="81" s="27" customFormat="1" hidden="1" x14ac:dyDescent="0.25"/>
    <row r="82" s="27" customFormat="1" hidden="1" x14ac:dyDescent="0.25"/>
    <row r="83" s="27" customFormat="1" hidden="1" x14ac:dyDescent="0.25"/>
    <row r="84" s="27" customFormat="1" hidden="1" x14ac:dyDescent="0.25"/>
    <row r="85" s="27" customFormat="1" hidden="1" x14ac:dyDescent="0.25"/>
    <row r="86" s="27" customFormat="1" hidden="1" x14ac:dyDescent="0.25"/>
    <row r="87" s="27" customFormat="1" hidden="1" x14ac:dyDescent="0.25"/>
    <row r="88" s="27" customFormat="1" hidden="1" x14ac:dyDescent="0.25"/>
    <row r="89" s="27" customFormat="1" hidden="1" x14ac:dyDescent="0.25"/>
    <row r="90" s="27" customFormat="1" hidden="1" x14ac:dyDescent="0.25"/>
    <row r="91" s="27" customFormat="1" hidden="1" x14ac:dyDescent="0.25"/>
    <row r="92" s="27" customFormat="1" hidden="1" x14ac:dyDescent="0.25"/>
    <row r="93" s="27" customFormat="1" hidden="1" x14ac:dyDescent="0.25"/>
    <row r="94" s="27" customFormat="1" hidden="1" x14ac:dyDescent="0.25"/>
    <row r="95" s="27" customFormat="1" hidden="1" x14ac:dyDescent="0.25"/>
    <row r="96" s="27" customFormat="1" hidden="1" x14ac:dyDescent="0.25"/>
    <row r="97" s="27" customFormat="1" hidden="1" x14ac:dyDescent="0.25"/>
    <row r="98" s="27" customFormat="1" hidden="1" x14ac:dyDescent="0.25"/>
    <row r="99" s="27" customFormat="1" hidden="1" x14ac:dyDescent="0.25"/>
    <row r="100" s="27" customFormat="1" hidden="1" x14ac:dyDescent="0.25"/>
    <row r="101" s="27" customFormat="1" hidden="1" x14ac:dyDescent="0.25"/>
    <row r="102" s="27" customFormat="1" hidden="1" x14ac:dyDescent="0.25"/>
    <row r="103" s="27" customFormat="1" hidden="1" x14ac:dyDescent="0.25"/>
    <row r="104" s="27" customFormat="1" hidden="1" x14ac:dyDescent="0.25"/>
    <row r="105" s="27" customFormat="1" hidden="1" x14ac:dyDescent="0.25"/>
    <row r="106" s="27" customFormat="1" hidden="1" x14ac:dyDescent="0.25"/>
    <row r="107" s="27" customFormat="1" hidden="1" x14ac:dyDescent="0.25"/>
    <row r="108" s="27" customFormat="1" hidden="1" x14ac:dyDescent="0.25"/>
    <row r="109" s="27" customFormat="1" hidden="1" x14ac:dyDescent="0.25"/>
    <row r="110" s="27" customFormat="1" hidden="1" x14ac:dyDescent="0.25"/>
    <row r="111" s="27" customFormat="1" hidden="1" x14ac:dyDescent="0.25"/>
    <row r="112" s="27" customFormat="1" hidden="1" x14ac:dyDescent="0.25"/>
    <row r="113" s="27" customFormat="1" hidden="1" x14ac:dyDescent="0.25"/>
    <row r="114" s="27" customFormat="1" hidden="1" x14ac:dyDescent="0.25"/>
    <row r="115" s="27" customFormat="1" hidden="1" x14ac:dyDescent="0.25"/>
    <row r="116" s="27" customFormat="1" hidden="1" x14ac:dyDescent="0.25"/>
    <row r="117" s="27" customFormat="1" hidden="1" x14ac:dyDescent="0.25"/>
    <row r="118" s="27" customFormat="1" hidden="1" x14ac:dyDescent="0.25"/>
    <row r="119" s="27" customFormat="1" hidden="1" x14ac:dyDescent="0.25"/>
    <row r="120" s="27" customFormat="1" hidden="1" x14ac:dyDescent="0.25"/>
    <row r="121" s="27" customFormat="1" hidden="1" x14ac:dyDescent="0.25"/>
    <row r="122" s="27" customFormat="1" hidden="1" x14ac:dyDescent="0.25"/>
    <row r="123" s="27" customFormat="1" hidden="1" x14ac:dyDescent="0.25"/>
    <row r="124" s="27" customFormat="1" hidden="1" x14ac:dyDescent="0.25"/>
    <row r="125" s="27" customFormat="1" hidden="1" x14ac:dyDescent="0.25"/>
    <row r="126" s="27" customFormat="1" hidden="1" x14ac:dyDescent="0.25"/>
    <row r="127" s="27" customFormat="1" hidden="1" x14ac:dyDescent="0.25"/>
    <row r="128" s="27" customFormat="1" hidden="1" x14ac:dyDescent="0.25"/>
    <row r="129" s="27" customFormat="1" hidden="1" x14ac:dyDescent="0.25"/>
    <row r="130" s="27" customFormat="1" hidden="1" x14ac:dyDescent="0.25"/>
    <row r="131" s="27" customFormat="1" hidden="1" x14ac:dyDescent="0.25"/>
    <row r="132" s="27" customFormat="1" hidden="1" x14ac:dyDescent="0.25"/>
    <row r="133" s="27" customFormat="1" hidden="1" x14ac:dyDescent="0.25"/>
    <row r="134" s="27" customFormat="1" hidden="1" x14ac:dyDescent="0.25"/>
    <row r="135" s="27" customFormat="1" hidden="1" x14ac:dyDescent="0.25"/>
    <row r="136" s="27" customFormat="1" hidden="1" x14ac:dyDescent="0.25"/>
    <row r="137" s="27" customFormat="1" hidden="1" x14ac:dyDescent="0.25"/>
    <row r="138" s="27" customFormat="1" hidden="1" x14ac:dyDescent="0.25"/>
    <row r="139" s="27" customFormat="1" hidden="1" x14ac:dyDescent="0.25"/>
    <row r="140" s="27" customFormat="1" hidden="1" x14ac:dyDescent="0.25"/>
    <row r="141" s="27" customFormat="1" hidden="1" x14ac:dyDescent="0.25"/>
    <row r="142" s="27" customFormat="1" hidden="1" x14ac:dyDescent="0.25"/>
    <row r="143" s="27" customFormat="1" hidden="1" x14ac:dyDescent="0.25"/>
    <row r="144" s="27" customFormat="1" hidden="1" x14ac:dyDescent="0.25"/>
    <row r="145" s="27" customFormat="1" hidden="1" x14ac:dyDescent="0.25"/>
    <row r="146" s="27" customFormat="1" hidden="1" x14ac:dyDescent="0.25"/>
    <row r="147" s="27" customFormat="1" hidden="1" x14ac:dyDescent="0.25"/>
    <row r="148" s="27" customFormat="1" hidden="1" x14ac:dyDescent="0.25"/>
    <row r="149" s="27" customFormat="1" hidden="1" x14ac:dyDescent="0.25"/>
    <row r="150" s="27" customFormat="1" hidden="1" x14ac:dyDescent="0.25"/>
    <row r="151" s="27" customFormat="1" hidden="1" x14ac:dyDescent="0.25"/>
    <row r="152" s="27" customFormat="1" hidden="1" x14ac:dyDescent="0.25"/>
    <row r="153" s="27" customFormat="1" hidden="1" x14ac:dyDescent="0.25"/>
    <row r="154" s="27" customFormat="1" hidden="1" x14ac:dyDescent="0.25"/>
    <row r="155" s="27" customFormat="1" hidden="1" x14ac:dyDescent="0.25"/>
    <row r="156" s="27" customFormat="1" hidden="1" x14ac:dyDescent="0.25"/>
    <row r="157" s="27" customFormat="1" hidden="1" x14ac:dyDescent="0.25"/>
    <row r="158" s="27" customFormat="1" hidden="1" x14ac:dyDescent="0.25"/>
    <row r="159" s="27" customFormat="1" hidden="1" x14ac:dyDescent="0.25"/>
    <row r="160" s="27" customFormat="1" hidden="1" x14ac:dyDescent="0.25"/>
    <row r="161" s="27" customFormat="1" hidden="1" x14ac:dyDescent="0.25"/>
    <row r="162" s="27" customFormat="1" hidden="1" x14ac:dyDescent="0.25"/>
    <row r="163" s="27" customFormat="1" hidden="1" x14ac:dyDescent="0.25"/>
    <row r="164" s="27" customFormat="1" hidden="1" x14ac:dyDescent="0.25"/>
    <row r="165" s="27" customFormat="1" hidden="1" x14ac:dyDescent="0.25"/>
    <row r="166" s="27" customFormat="1" hidden="1" x14ac:dyDescent="0.25"/>
    <row r="167" s="27" customFormat="1" hidden="1" x14ac:dyDescent="0.25"/>
    <row r="168" s="27" customFormat="1" hidden="1" x14ac:dyDescent="0.25"/>
    <row r="169" s="27" customFormat="1" hidden="1" x14ac:dyDescent="0.25"/>
    <row r="170" s="27" customFormat="1" hidden="1" x14ac:dyDescent="0.25"/>
    <row r="171" s="27" customFormat="1" hidden="1" x14ac:dyDescent="0.25"/>
    <row r="172" s="27" customFormat="1" hidden="1" x14ac:dyDescent="0.25"/>
    <row r="173" s="27" customFormat="1" hidden="1" x14ac:dyDescent="0.25"/>
    <row r="174" s="27" customFormat="1" hidden="1" x14ac:dyDescent="0.25"/>
    <row r="175" s="27" customFormat="1" hidden="1" x14ac:dyDescent="0.25"/>
    <row r="176" s="27" customFormat="1" hidden="1" x14ac:dyDescent="0.25"/>
    <row r="177" s="27" customFormat="1" hidden="1" x14ac:dyDescent="0.25"/>
    <row r="178" s="27" customFormat="1" hidden="1" x14ac:dyDescent="0.25"/>
    <row r="179" s="27" customFormat="1" hidden="1" x14ac:dyDescent="0.25"/>
    <row r="180" s="27" customFormat="1" hidden="1" x14ac:dyDescent="0.25"/>
    <row r="181" s="27" customFormat="1" hidden="1" x14ac:dyDescent="0.25"/>
    <row r="182" s="27" customFormat="1" hidden="1" x14ac:dyDescent="0.25"/>
    <row r="183" s="27" customFormat="1" hidden="1" x14ac:dyDescent="0.25"/>
    <row r="184" s="27" customFormat="1" hidden="1" x14ac:dyDescent="0.25"/>
    <row r="185" s="27" customFormat="1" hidden="1" x14ac:dyDescent="0.25"/>
    <row r="186" s="27" customFormat="1" hidden="1" x14ac:dyDescent="0.25"/>
    <row r="187" s="27" customFormat="1" hidden="1" x14ac:dyDescent="0.25"/>
    <row r="188" s="27" customFormat="1" hidden="1" x14ac:dyDescent="0.25"/>
    <row r="189" s="27" customFormat="1" hidden="1" x14ac:dyDescent="0.25"/>
    <row r="190" s="27" customFormat="1" hidden="1" x14ac:dyDescent="0.25"/>
    <row r="191" s="27" customFormat="1" hidden="1" x14ac:dyDescent="0.25"/>
    <row r="192" s="27" customFormat="1" hidden="1" x14ac:dyDescent="0.25"/>
    <row r="193" s="27" customFormat="1" hidden="1" x14ac:dyDescent="0.25"/>
    <row r="194" s="27" customFormat="1" hidden="1" x14ac:dyDescent="0.25"/>
    <row r="195" s="27" customFormat="1" hidden="1" x14ac:dyDescent="0.25"/>
    <row r="196" s="27" customFormat="1" hidden="1" x14ac:dyDescent="0.25"/>
    <row r="197" s="27" customFormat="1" hidden="1" x14ac:dyDescent="0.25"/>
    <row r="198" s="27" customFormat="1" hidden="1" x14ac:dyDescent="0.25"/>
    <row r="199" s="27" customFormat="1" hidden="1" x14ac:dyDescent="0.25"/>
    <row r="200" s="27" customFormat="1" hidden="1" x14ac:dyDescent="0.25"/>
    <row r="201" s="27" customFormat="1" hidden="1" x14ac:dyDescent="0.25"/>
    <row r="202" s="27" customFormat="1" hidden="1" x14ac:dyDescent="0.25"/>
    <row r="203" s="27" customFormat="1" hidden="1" x14ac:dyDescent="0.25"/>
    <row r="204" s="27" customFormat="1" hidden="1" x14ac:dyDescent="0.25"/>
    <row r="205" s="27" customFormat="1" hidden="1" x14ac:dyDescent="0.25"/>
    <row r="206" s="27" customFormat="1" hidden="1" x14ac:dyDescent="0.25"/>
    <row r="207" s="27" customFormat="1" hidden="1" x14ac:dyDescent="0.25"/>
    <row r="208" s="27" customFormat="1" hidden="1" x14ac:dyDescent="0.25"/>
    <row r="209" s="27" customFormat="1" hidden="1" x14ac:dyDescent="0.25"/>
    <row r="210" s="27" customFormat="1" hidden="1" x14ac:dyDescent="0.25"/>
    <row r="211" s="27" customFormat="1" hidden="1" x14ac:dyDescent="0.25"/>
    <row r="212" s="27" customFormat="1" hidden="1" x14ac:dyDescent="0.25"/>
    <row r="213" s="27" customFormat="1" hidden="1" x14ac:dyDescent="0.25"/>
    <row r="214" s="27" customFormat="1" hidden="1" x14ac:dyDescent="0.25"/>
    <row r="215" s="27" customFormat="1" hidden="1" x14ac:dyDescent="0.25"/>
    <row r="216" s="27" customFormat="1" hidden="1" x14ac:dyDescent="0.25"/>
    <row r="217" s="27" customFormat="1" hidden="1" x14ac:dyDescent="0.25"/>
    <row r="218" s="27" customFormat="1" hidden="1" x14ac:dyDescent="0.25"/>
    <row r="219" s="27" customFormat="1" hidden="1" x14ac:dyDescent="0.25"/>
    <row r="220" s="27" customFormat="1" hidden="1" x14ac:dyDescent="0.25"/>
    <row r="221" s="27" customFormat="1" hidden="1" x14ac:dyDescent="0.25"/>
    <row r="222" s="27" customFormat="1" hidden="1" x14ac:dyDescent="0.25"/>
    <row r="223" s="27" customFormat="1" hidden="1" x14ac:dyDescent="0.25"/>
    <row r="224" s="27" customFormat="1" hidden="1" x14ac:dyDescent="0.25"/>
    <row r="225" s="27" customFormat="1" hidden="1" x14ac:dyDescent="0.25"/>
    <row r="226" s="27" customFormat="1" hidden="1" x14ac:dyDescent="0.25"/>
    <row r="227" s="27" customFormat="1" hidden="1" x14ac:dyDescent="0.25"/>
    <row r="228" s="27" customFormat="1" hidden="1" x14ac:dyDescent="0.25"/>
    <row r="229" s="27" customFormat="1" hidden="1" x14ac:dyDescent="0.25"/>
    <row r="230" s="27" customFormat="1" hidden="1" x14ac:dyDescent="0.25"/>
    <row r="231" s="27" customFormat="1" hidden="1" x14ac:dyDescent="0.25"/>
    <row r="232" s="27" customFormat="1" hidden="1" x14ac:dyDescent="0.25"/>
    <row r="233" s="27" customFormat="1" hidden="1" x14ac:dyDescent="0.25"/>
    <row r="234" s="27" customFormat="1" hidden="1" x14ac:dyDescent="0.25"/>
    <row r="235" s="27" customFormat="1" hidden="1" x14ac:dyDescent="0.25"/>
    <row r="236" s="27" customFormat="1" hidden="1" x14ac:dyDescent="0.25"/>
    <row r="237" s="27" customFormat="1" hidden="1" x14ac:dyDescent="0.25"/>
    <row r="238" s="27" customFormat="1" hidden="1" x14ac:dyDescent="0.25"/>
    <row r="239" s="27" customFormat="1" hidden="1" x14ac:dyDescent="0.25"/>
    <row r="240" s="27" customFormat="1" hidden="1" x14ac:dyDescent="0.25"/>
    <row r="241" s="27" customFormat="1" hidden="1" x14ac:dyDescent="0.25"/>
    <row r="242" s="27" customFormat="1" hidden="1" x14ac:dyDescent="0.25"/>
    <row r="243" s="27" customFormat="1" hidden="1" x14ac:dyDescent="0.25"/>
    <row r="244" s="27" customFormat="1" hidden="1" x14ac:dyDescent="0.25"/>
    <row r="245" s="27" customFormat="1" hidden="1" x14ac:dyDescent="0.25"/>
    <row r="246" s="27" customFormat="1" hidden="1" x14ac:dyDescent="0.25"/>
    <row r="247" s="27" customFormat="1" hidden="1" x14ac:dyDescent="0.25"/>
    <row r="248" s="27" customFormat="1" hidden="1" x14ac:dyDescent="0.25"/>
    <row r="249" s="27" customFormat="1" hidden="1" x14ac:dyDescent="0.25"/>
    <row r="250" s="27" customFormat="1" hidden="1" x14ac:dyDescent="0.25"/>
    <row r="251" s="27" customFormat="1" hidden="1" x14ac:dyDescent="0.25"/>
    <row r="252" s="27" customFormat="1" hidden="1" x14ac:dyDescent="0.25"/>
    <row r="253" s="27" customFormat="1" hidden="1" x14ac:dyDescent="0.25"/>
    <row r="254" s="27" customFormat="1" hidden="1" x14ac:dyDescent="0.25"/>
    <row r="255" s="27" customFormat="1" hidden="1" x14ac:dyDescent="0.25"/>
    <row r="256" s="27" customFormat="1" hidden="1" x14ac:dyDescent="0.25"/>
    <row r="257" s="27" customFormat="1" hidden="1" x14ac:dyDescent="0.25"/>
    <row r="258" s="27" customFormat="1" hidden="1" x14ac:dyDescent="0.25"/>
    <row r="259" s="27" customFormat="1" hidden="1" x14ac:dyDescent="0.25"/>
    <row r="260" s="27" customFormat="1" hidden="1" x14ac:dyDescent="0.25"/>
    <row r="261" s="27" customFormat="1" hidden="1" x14ac:dyDescent="0.25"/>
    <row r="262" s="27" customFormat="1" hidden="1" x14ac:dyDescent="0.25"/>
    <row r="263" s="27" customFormat="1" hidden="1" x14ac:dyDescent="0.25"/>
    <row r="264" s="27" customFormat="1" hidden="1" x14ac:dyDescent="0.25"/>
    <row r="265" s="27" customFormat="1" hidden="1" x14ac:dyDescent="0.25"/>
    <row r="266" s="27" customFormat="1" hidden="1" x14ac:dyDescent="0.25"/>
    <row r="267" s="27" customFormat="1" hidden="1" x14ac:dyDescent="0.25"/>
    <row r="268" s="27" customFormat="1" hidden="1" x14ac:dyDescent="0.25"/>
    <row r="269" s="27" customFormat="1" hidden="1" x14ac:dyDescent="0.25"/>
    <row r="270" s="27" customFormat="1" hidden="1" x14ac:dyDescent="0.25"/>
    <row r="271" s="27" customFormat="1" hidden="1" x14ac:dyDescent="0.25"/>
    <row r="272" s="27" customFormat="1" hidden="1" x14ac:dyDescent="0.25"/>
    <row r="273" s="27" customFormat="1" hidden="1" x14ac:dyDescent="0.25"/>
    <row r="274" s="27" customFormat="1" hidden="1" x14ac:dyDescent="0.25"/>
    <row r="275" s="27" customFormat="1" hidden="1" x14ac:dyDescent="0.25"/>
    <row r="276" s="27" customFormat="1" hidden="1" x14ac:dyDescent="0.25"/>
    <row r="277" s="27" customFormat="1" hidden="1" x14ac:dyDescent="0.25"/>
    <row r="278" s="27" customFormat="1" hidden="1" x14ac:dyDescent="0.25"/>
    <row r="279" s="27" customFormat="1" hidden="1" x14ac:dyDescent="0.25"/>
    <row r="280" s="27" customFormat="1" hidden="1" x14ac:dyDescent="0.25"/>
    <row r="281" s="27" customFormat="1" hidden="1" x14ac:dyDescent="0.25"/>
    <row r="282" s="27" customFormat="1" hidden="1" x14ac:dyDescent="0.25"/>
    <row r="283" s="27" customFormat="1" hidden="1" x14ac:dyDescent="0.25"/>
    <row r="284" s="27" customFormat="1" hidden="1" x14ac:dyDescent="0.25"/>
    <row r="285" s="27" customFormat="1" hidden="1" x14ac:dyDescent="0.25"/>
    <row r="286" s="27" customFormat="1" hidden="1" x14ac:dyDescent="0.25"/>
    <row r="287" s="27" customFormat="1" hidden="1" x14ac:dyDescent="0.25"/>
    <row r="288" s="27" customFormat="1" hidden="1" x14ac:dyDescent="0.25"/>
    <row r="289" s="27" customFormat="1" hidden="1" x14ac:dyDescent="0.25"/>
    <row r="290" s="27" customFormat="1" hidden="1" x14ac:dyDescent="0.25"/>
    <row r="291" s="27" customFormat="1" hidden="1" x14ac:dyDescent="0.25"/>
    <row r="292" s="27" customFormat="1" hidden="1" x14ac:dyDescent="0.25"/>
    <row r="293" s="27" customFormat="1" hidden="1" x14ac:dyDescent="0.25"/>
    <row r="294" s="27" customFormat="1" hidden="1" x14ac:dyDescent="0.25"/>
    <row r="295" s="27" customFormat="1" hidden="1" x14ac:dyDescent="0.25"/>
    <row r="296" s="27" customFormat="1" hidden="1" x14ac:dyDescent="0.25"/>
    <row r="297" s="27" customFormat="1" hidden="1" x14ac:dyDescent="0.25"/>
    <row r="298" s="27" customFormat="1" hidden="1" x14ac:dyDescent="0.25"/>
    <row r="299" s="27" customFormat="1" hidden="1" x14ac:dyDescent="0.25"/>
    <row r="300" s="27" customFormat="1" hidden="1" x14ac:dyDescent="0.25"/>
    <row r="301" s="27" customFormat="1" hidden="1" x14ac:dyDescent="0.25"/>
    <row r="302" s="27" customFormat="1" hidden="1" x14ac:dyDescent="0.25"/>
    <row r="303" s="27" customFormat="1" hidden="1" x14ac:dyDescent="0.25"/>
    <row r="304" s="27" customFormat="1" hidden="1" x14ac:dyDescent="0.25"/>
    <row r="305" s="27" customFormat="1" hidden="1" x14ac:dyDescent="0.25"/>
    <row r="306" s="27" customFormat="1" hidden="1" x14ac:dyDescent="0.25"/>
    <row r="307" s="27" customFormat="1" hidden="1" x14ac:dyDescent="0.25"/>
    <row r="308" s="27" customFormat="1" hidden="1" x14ac:dyDescent="0.25"/>
    <row r="309" s="27" customFormat="1" hidden="1" x14ac:dyDescent="0.25"/>
    <row r="310" s="27" customFormat="1" hidden="1" x14ac:dyDescent="0.25"/>
    <row r="311" s="27" customFormat="1" hidden="1" x14ac:dyDescent="0.25"/>
    <row r="312" s="27" customFormat="1" hidden="1" x14ac:dyDescent="0.25"/>
    <row r="313" s="27" customFormat="1" hidden="1" x14ac:dyDescent="0.25"/>
    <row r="314" s="27" customFormat="1" hidden="1" x14ac:dyDescent="0.25"/>
    <row r="315" s="27" customFormat="1" hidden="1" x14ac:dyDescent="0.25"/>
    <row r="316" s="27" customFormat="1" hidden="1" x14ac:dyDescent="0.25"/>
    <row r="317" s="27" customFormat="1" hidden="1" x14ac:dyDescent="0.25"/>
    <row r="318" s="27" customFormat="1" hidden="1" x14ac:dyDescent="0.25"/>
    <row r="319" s="27" customFormat="1" hidden="1" x14ac:dyDescent="0.25"/>
    <row r="320" s="27" customFormat="1" hidden="1" x14ac:dyDescent="0.25"/>
    <row r="321" s="27" customFormat="1" hidden="1" x14ac:dyDescent="0.25"/>
    <row r="322" s="27" customFormat="1" hidden="1" x14ac:dyDescent="0.25"/>
    <row r="323" s="27" customFormat="1" hidden="1" x14ac:dyDescent="0.25"/>
    <row r="324" s="27" customFormat="1" hidden="1" x14ac:dyDescent="0.25"/>
    <row r="325" s="27" customFormat="1" hidden="1" x14ac:dyDescent="0.25"/>
    <row r="326" s="27" customFormat="1" hidden="1" x14ac:dyDescent="0.25"/>
    <row r="327" s="27" customFormat="1" hidden="1" x14ac:dyDescent="0.25"/>
    <row r="328" s="27" customFormat="1" hidden="1" x14ac:dyDescent="0.25"/>
    <row r="329" s="27" customFormat="1" hidden="1" x14ac:dyDescent="0.25"/>
    <row r="330" s="27" customFormat="1" hidden="1" x14ac:dyDescent="0.25"/>
    <row r="331" s="27" customFormat="1" hidden="1" x14ac:dyDescent="0.25"/>
    <row r="332" s="27" customFormat="1" hidden="1" x14ac:dyDescent="0.25"/>
    <row r="333" s="27" customFormat="1" hidden="1" x14ac:dyDescent="0.25"/>
    <row r="334" s="27" customFormat="1" hidden="1" x14ac:dyDescent="0.25"/>
    <row r="335" s="27" customFormat="1" hidden="1" x14ac:dyDescent="0.25"/>
    <row r="336" s="27" customFormat="1" hidden="1" x14ac:dyDescent="0.25"/>
    <row r="337" s="27" customFormat="1" hidden="1" x14ac:dyDescent="0.25"/>
    <row r="338" s="27" customFormat="1" hidden="1" x14ac:dyDescent="0.25"/>
    <row r="339" s="27" customFormat="1" hidden="1" x14ac:dyDescent="0.25"/>
    <row r="340" s="27" customFormat="1" hidden="1" x14ac:dyDescent="0.25"/>
    <row r="341" s="27" customFormat="1" hidden="1" x14ac:dyDescent="0.25"/>
    <row r="342" s="27" customFormat="1" hidden="1" x14ac:dyDescent="0.25"/>
    <row r="343" s="27" customFormat="1" hidden="1" x14ac:dyDescent="0.25"/>
    <row r="344" s="27" customFormat="1" hidden="1" x14ac:dyDescent="0.25"/>
    <row r="345" s="27" customFormat="1" hidden="1" x14ac:dyDescent="0.25"/>
    <row r="346" s="27" customFormat="1" hidden="1" x14ac:dyDescent="0.25"/>
    <row r="347" s="27" customFormat="1" hidden="1" x14ac:dyDescent="0.25"/>
    <row r="348" s="27" customFormat="1" hidden="1" x14ac:dyDescent="0.25"/>
    <row r="349" s="27" customFormat="1" hidden="1" x14ac:dyDescent="0.25"/>
    <row r="350" s="27" customFormat="1" hidden="1" x14ac:dyDescent="0.25"/>
    <row r="351" s="27" customFormat="1" hidden="1" x14ac:dyDescent="0.25"/>
    <row r="352" s="27" customFormat="1" hidden="1" x14ac:dyDescent="0.25"/>
    <row r="353" s="27" customFormat="1" hidden="1" x14ac:dyDescent="0.25"/>
    <row r="354" s="27" customFormat="1" hidden="1" x14ac:dyDescent="0.25"/>
    <row r="355" s="27" customFormat="1" hidden="1" x14ac:dyDescent="0.25"/>
    <row r="356" s="27" customFormat="1" hidden="1" x14ac:dyDescent="0.25"/>
    <row r="357" s="27" customFormat="1" hidden="1" x14ac:dyDescent="0.25"/>
    <row r="358" s="27" customFormat="1" hidden="1" x14ac:dyDescent="0.25"/>
    <row r="359" s="27" customFormat="1" hidden="1" x14ac:dyDescent="0.25"/>
    <row r="360" s="27" customFormat="1" hidden="1" x14ac:dyDescent="0.25"/>
    <row r="361" s="27" customFormat="1" hidden="1" x14ac:dyDescent="0.25"/>
    <row r="362" s="27" customFormat="1" hidden="1" x14ac:dyDescent="0.25"/>
    <row r="363" s="27" customFormat="1" hidden="1" x14ac:dyDescent="0.25"/>
    <row r="364" s="27" customFormat="1" hidden="1" x14ac:dyDescent="0.25"/>
    <row r="365" s="27" customFormat="1" hidden="1" x14ac:dyDescent="0.25"/>
    <row r="366" s="27" customFormat="1" hidden="1" x14ac:dyDescent="0.25"/>
    <row r="367" s="27" customFormat="1" hidden="1" x14ac:dyDescent="0.25"/>
    <row r="368" s="27" customFormat="1" hidden="1" x14ac:dyDescent="0.25"/>
    <row r="369" s="27" customFormat="1" hidden="1" x14ac:dyDescent="0.25"/>
    <row r="370" s="27" customFormat="1" hidden="1" x14ac:dyDescent="0.25"/>
    <row r="371" s="27" customFormat="1" hidden="1" x14ac:dyDescent="0.25"/>
    <row r="372" s="27" customFormat="1" hidden="1" x14ac:dyDescent="0.25"/>
    <row r="373" s="27" customFormat="1" hidden="1" x14ac:dyDescent="0.25"/>
    <row r="374" s="27" customFormat="1" hidden="1" x14ac:dyDescent="0.25"/>
    <row r="375" s="27" customFormat="1" hidden="1" x14ac:dyDescent="0.25"/>
    <row r="376" s="27" customFormat="1" hidden="1" x14ac:dyDescent="0.25"/>
    <row r="377" s="27" customFormat="1" hidden="1" x14ac:dyDescent="0.25"/>
    <row r="378" s="27" customFormat="1" hidden="1" x14ac:dyDescent="0.25"/>
    <row r="379" s="27" customFormat="1" hidden="1" x14ac:dyDescent="0.25"/>
    <row r="380" s="27" customFormat="1" hidden="1" x14ac:dyDescent="0.25"/>
    <row r="381" s="27" customFormat="1" hidden="1" x14ac:dyDescent="0.25"/>
    <row r="382" s="27" customFormat="1" hidden="1" x14ac:dyDescent="0.25"/>
    <row r="383" s="27" customFormat="1" hidden="1" x14ac:dyDescent="0.25"/>
    <row r="384" s="27" customFormat="1" hidden="1" x14ac:dyDescent="0.25"/>
    <row r="385" s="27" customFormat="1" hidden="1" x14ac:dyDescent="0.25"/>
    <row r="386" s="27" customFormat="1" hidden="1" x14ac:dyDescent="0.25"/>
    <row r="387" s="27" customFormat="1" hidden="1" x14ac:dyDescent="0.25"/>
    <row r="388" s="27" customFormat="1" hidden="1" x14ac:dyDescent="0.25"/>
    <row r="389" s="27" customFormat="1" hidden="1" x14ac:dyDescent="0.25"/>
    <row r="390" s="27" customFormat="1" hidden="1" x14ac:dyDescent="0.25"/>
    <row r="391" s="27" customFormat="1" hidden="1" x14ac:dyDescent="0.25"/>
    <row r="392" s="27" customFormat="1" hidden="1" x14ac:dyDescent="0.25"/>
    <row r="393" s="27" customFormat="1" hidden="1" x14ac:dyDescent="0.25"/>
    <row r="394" s="27" customFormat="1" hidden="1" x14ac:dyDescent="0.25"/>
    <row r="395" s="27" customFormat="1" hidden="1" x14ac:dyDescent="0.25"/>
    <row r="396" s="27" customFormat="1" hidden="1" x14ac:dyDescent="0.25"/>
    <row r="397" s="27" customFormat="1" hidden="1" x14ac:dyDescent="0.25"/>
    <row r="398" s="27" customFormat="1" hidden="1" x14ac:dyDescent="0.25"/>
    <row r="399" s="27" customFormat="1" hidden="1" x14ac:dyDescent="0.25"/>
    <row r="400" s="27" customFormat="1" hidden="1" x14ac:dyDescent="0.25"/>
    <row r="401" s="27" customFormat="1" hidden="1" x14ac:dyDescent="0.25"/>
    <row r="402" s="27" customFormat="1" hidden="1" x14ac:dyDescent="0.25"/>
    <row r="403" s="27" customFormat="1" hidden="1" x14ac:dyDescent="0.25"/>
    <row r="404" s="27" customFormat="1" hidden="1" x14ac:dyDescent="0.25"/>
    <row r="405" s="27" customFormat="1" hidden="1" x14ac:dyDescent="0.25"/>
    <row r="406" s="27" customFormat="1" hidden="1" x14ac:dyDescent="0.25"/>
    <row r="407" s="27" customFormat="1" hidden="1" x14ac:dyDescent="0.25"/>
    <row r="408" s="27" customFormat="1" hidden="1" x14ac:dyDescent="0.25"/>
    <row r="409" s="27" customFormat="1" hidden="1" x14ac:dyDescent="0.25"/>
    <row r="410" s="27" customFormat="1" hidden="1" x14ac:dyDescent="0.25"/>
    <row r="411" s="27" customFormat="1" hidden="1" x14ac:dyDescent="0.25"/>
    <row r="412" s="27" customFormat="1" hidden="1" x14ac:dyDescent="0.25"/>
    <row r="413" s="27" customFormat="1" hidden="1" x14ac:dyDescent="0.25"/>
    <row r="414" s="27" customFormat="1" hidden="1" x14ac:dyDescent="0.25"/>
    <row r="415" s="27" customFormat="1" hidden="1" x14ac:dyDescent="0.25"/>
    <row r="416" s="27" customFormat="1" hidden="1" x14ac:dyDescent="0.25"/>
    <row r="417" s="27" customFormat="1" hidden="1" x14ac:dyDescent="0.25"/>
    <row r="418" s="27" customFormat="1" hidden="1" x14ac:dyDescent="0.25"/>
    <row r="419" s="27" customFormat="1" hidden="1" x14ac:dyDescent="0.25"/>
    <row r="420" s="27" customFormat="1" hidden="1" x14ac:dyDescent="0.25"/>
    <row r="421" s="27" customFormat="1" hidden="1" x14ac:dyDescent="0.25"/>
    <row r="422" s="27" customFormat="1" hidden="1" x14ac:dyDescent="0.25"/>
    <row r="423" s="27" customFormat="1" hidden="1" x14ac:dyDescent="0.25"/>
    <row r="424" s="27" customFormat="1" hidden="1" x14ac:dyDescent="0.25"/>
  </sheetData>
  <sheetProtection password="DB6B" sheet="1" objects="1" scenarios="1"/>
  <protectedRanges>
    <protectedRange sqref="H9 C11 H12 C14 H15 C17 H18 C20 H21 C23 H24 C26 B28" name="Range1"/>
  </protectedRanges>
  <mergeCells count="34">
    <mergeCell ref="B27:H27"/>
    <mergeCell ref="B28:H28"/>
    <mergeCell ref="B21:B23"/>
    <mergeCell ref="C21:G21"/>
    <mergeCell ref="C22:H22"/>
    <mergeCell ref="C23:H23"/>
    <mergeCell ref="B24:B26"/>
    <mergeCell ref="C24:G24"/>
    <mergeCell ref="C25:H25"/>
    <mergeCell ref="C26:H26"/>
    <mergeCell ref="C11:H11"/>
    <mergeCell ref="B12:B14"/>
    <mergeCell ref="C12:G12"/>
    <mergeCell ref="J7:U7"/>
    <mergeCell ref="K8:L8"/>
    <mergeCell ref="J9:L9"/>
    <mergeCell ref="J10:K10"/>
    <mergeCell ref="J11:K11"/>
    <mergeCell ref="B5:H5"/>
    <mergeCell ref="B6:H7"/>
    <mergeCell ref="C8:G8"/>
    <mergeCell ref="B18:B20"/>
    <mergeCell ref="C18:G18"/>
    <mergeCell ref="C19:H19"/>
    <mergeCell ref="C20:H20"/>
    <mergeCell ref="C13:H13"/>
    <mergeCell ref="C14:H14"/>
    <mergeCell ref="B15:B17"/>
    <mergeCell ref="C15:G15"/>
    <mergeCell ref="C16:H16"/>
    <mergeCell ref="C17:H17"/>
    <mergeCell ref="B9:B11"/>
    <mergeCell ref="C9:G9"/>
    <mergeCell ref="C10:H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Fill="0" autoLine="0" autoPict="0">
                <anchor moveWithCells="1">
                  <from>
                    <xdr:col>7</xdr:col>
                    <xdr:colOff>95250</xdr:colOff>
                    <xdr:row>8</xdr:row>
                    <xdr:rowOff>104775</xdr:rowOff>
                  </from>
                  <to>
                    <xdr:col>7</xdr:col>
                    <xdr:colOff>1219200</xdr:colOff>
                    <xdr:row>8</xdr:row>
                    <xdr:rowOff>390525</xdr:rowOff>
                  </to>
                </anchor>
              </controlPr>
            </control>
          </mc:Choice>
        </mc:AlternateContent>
        <mc:AlternateContent xmlns:mc="http://schemas.openxmlformats.org/markup-compatibility/2006">
          <mc:Choice Requires="x14">
            <control shapeId="20482" r:id="rId4" name="Check Box 2">
              <controlPr defaultSize="0" autoFill="0" autoLine="0" autoPict="0">
                <anchor moveWithCells="1">
                  <from>
                    <xdr:col>7</xdr:col>
                    <xdr:colOff>85725</xdr:colOff>
                    <xdr:row>8</xdr:row>
                    <xdr:rowOff>495300</xdr:rowOff>
                  </from>
                  <to>
                    <xdr:col>7</xdr:col>
                    <xdr:colOff>1209675</xdr:colOff>
                    <xdr:row>8</xdr:row>
                    <xdr:rowOff>781050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7</xdr:col>
                    <xdr:colOff>95250</xdr:colOff>
                    <xdr:row>11</xdr:row>
                    <xdr:rowOff>104775</xdr:rowOff>
                  </from>
                  <to>
                    <xdr:col>7</xdr:col>
                    <xdr:colOff>1219200</xdr:colOff>
                    <xdr:row>11</xdr:row>
                    <xdr:rowOff>390525</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7</xdr:col>
                    <xdr:colOff>95250</xdr:colOff>
                    <xdr:row>14</xdr:row>
                    <xdr:rowOff>104775</xdr:rowOff>
                  </from>
                  <to>
                    <xdr:col>7</xdr:col>
                    <xdr:colOff>1219200</xdr:colOff>
                    <xdr:row>14</xdr:row>
                    <xdr:rowOff>390525</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7</xdr:col>
                    <xdr:colOff>95250</xdr:colOff>
                    <xdr:row>17</xdr:row>
                    <xdr:rowOff>104775</xdr:rowOff>
                  </from>
                  <to>
                    <xdr:col>7</xdr:col>
                    <xdr:colOff>1219200</xdr:colOff>
                    <xdr:row>17</xdr:row>
                    <xdr:rowOff>390525</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7</xdr:col>
                    <xdr:colOff>95250</xdr:colOff>
                    <xdr:row>20</xdr:row>
                    <xdr:rowOff>104775</xdr:rowOff>
                  </from>
                  <to>
                    <xdr:col>7</xdr:col>
                    <xdr:colOff>1219200</xdr:colOff>
                    <xdr:row>20</xdr:row>
                    <xdr:rowOff>390525</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7</xdr:col>
                    <xdr:colOff>95250</xdr:colOff>
                    <xdr:row>23</xdr:row>
                    <xdr:rowOff>104775</xdr:rowOff>
                  </from>
                  <to>
                    <xdr:col>7</xdr:col>
                    <xdr:colOff>1219200</xdr:colOff>
                    <xdr:row>23</xdr:row>
                    <xdr:rowOff>390525</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7</xdr:col>
                    <xdr:colOff>85725</xdr:colOff>
                    <xdr:row>11</xdr:row>
                    <xdr:rowOff>495300</xdr:rowOff>
                  </from>
                  <to>
                    <xdr:col>7</xdr:col>
                    <xdr:colOff>1209675</xdr:colOff>
                    <xdr:row>11</xdr:row>
                    <xdr:rowOff>781050</xdr:rowOff>
                  </to>
                </anchor>
              </controlPr>
            </control>
          </mc:Choice>
        </mc:AlternateContent>
        <mc:AlternateContent xmlns:mc="http://schemas.openxmlformats.org/markup-compatibility/2006">
          <mc:Choice Requires="x14">
            <control shapeId="20489" r:id="rId11" name="Check Box 9">
              <controlPr defaultSize="0" autoFill="0" autoLine="0" autoPict="0">
                <anchor moveWithCells="1">
                  <from>
                    <xdr:col>7</xdr:col>
                    <xdr:colOff>85725</xdr:colOff>
                    <xdr:row>14</xdr:row>
                    <xdr:rowOff>495300</xdr:rowOff>
                  </from>
                  <to>
                    <xdr:col>7</xdr:col>
                    <xdr:colOff>1209675</xdr:colOff>
                    <xdr:row>14</xdr:row>
                    <xdr:rowOff>781050</xdr:rowOff>
                  </to>
                </anchor>
              </controlPr>
            </control>
          </mc:Choice>
        </mc:AlternateContent>
        <mc:AlternateContent xmlns:mc="http://schemas.openxmlformats.org/markup-compatibility/2006">
          <mc:Choice Requires="x14">
            <control shapeId="20490" r:id="rId12" name="Check Box 10">
              <controlPr defaultSize="0" autoFill="0" autoLine="0" autoPict="0">
                <anchor moveWithCells="1">
                  <from>
                    <xdr:col>7</xdr:col>
                    <xdr:colOff>85725</xdr:colOff>
                    <xdr:row>17</xdr:row>
                    <xdr:rowOff>495300</xdr:rowOff>
                  </from>
                  <to>
                    <xdr:col>7</xdr:col>
                    <xdr:colOff>1209675</xdr:colOff>
                    <xdr:row>17</xdr:row>
                    <xdr:rowOff>781050</xdr:rowOff>
                  </to>
                </anchor>
              </controlPr>
            </control>
          </mc:Choice>
        </mc:AlternateContent>
        <mc:AlternateContent xmlns:mc="http://schemas.openxmlformats.org/markup-compatibility/2006">
          <mc:Choice Requires="x14">
            <control shapeId="20491" r:id="rId13" name="Check Box 11">
              <controlPr defaultSize="0" autoFill="0" autoLine="0" autoPict="0">
                <anchor moveWithCells="1">
                  <from>
                    <xdr:col>7</xdr:col>
                    <xdr:colOff>85725</xdr:colOff>
                    <xdr:row>20</xdr:row>
                    <xdr:rowOff>495300</xdr:rowOff>
                  </from>
                  <to>
                    <xdr:col>7</xdr:col>
                    <xdr:colOff>1209675</xdr:colOff>
                    <xdr:row>20</xdr:row>
                    <xdr:rowOff>781050</xdr:rowOff>
                  </to>
                </anchor>
              </controlPr>
            </control>
          </mc:Choice>
        </mc:AlternateContent>
        <mc:AlternateContent xmlns:mc="http://schemas.openxmlformats.org/markup-compatibility/2006">
          <mc:Choice Requires="x14">
            <control shapeId="20493" r:id="rId14" name="Check Box 13">
              <controlPr defaultSize="0" autoFill="0" autoLine="0" autoPict="0">
                <anchor moveWithCells="1">
                  <from>
                    <xdr:col>7</xdr:col>
                    <xdr:colOff>85725</xdr:colOff>
                    <xdr:row>23</xdr:row>
                    <xdr:rowOff>495300</xdr:rowOff>
                  </from>
                  <to>
                    <xdr:col>7</xdr:col>
                    <xdr:colOff>1209675</xdr:colOff>
                    <xdr:row>23</xdr:row>
                    <xdr:rowOff>781050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191"/>
  <sheetViews>
    <sheetView workbookViewId="0">
      <selection activeCell="M7" sqref="M7"/>
    </sheetView>
  </sheetViews>
  <sheetFormatPr defaultColWidth="0" defaultRowHeight="14.25" zeroHeight="1" x14ac:dyDescent="0.2"/>
  <cols>
    <col min="1" max="1" width="2.7109375" style="74" customWidth="1"/>
    <col min="2" max="2" width="46" style="74" customWidth="1"/>
    <col min="3" max="4" width="9.5703125" style="74" customWidth="1"/>
    <col min="5" max="5" width="9.85546875" style="74" customWidth="1"/>
    <col min="6" max="6" width="10.5703125" style="74" customWidth="1"/>
    <col min="7" max="7" width="9.140625" style="74" customWidth="1"/>
    <col min="8" max="8" width="10.42578125" style="74" customWidth="1"/>
    <col min="9" max="12" width="9.140625" style="74" customWidth="1"/>
    <col min="13" max="13" width="7.7109375" style="74" customWidth="1"/>
    <col min="14" max="14" width="3" style="74" customWidth="1"/>
    <col min="15" max="16384" width="9.140625" style="74" hidden="1"/>
  </cols>
  <sheetData>
    <row r="1" spans="1:14" ht="15.75" x14ac:dyDescent="0.25">
      <c r="A1" s="100"/>
      <c r="G1" s="63" t="s">
        <v>8</v>
      </c>
      <c r="H1" s="32">
        <f>'Exhibit I Coverpage'!$C$12</f>
        <v>0</v>
      </c>
    </row>
    <row r="2" spans="1:14" x14ac:dyDescent="0.2"/>
    <row r="3" spans="1:14" x14ac:dyDescent="0.2"/>
    <row r="4" spans="1:14" ht="20.25" x14ac:dyDescent="0.3">
      <c r="E4" s="65" t="s">
        <v>0</v>
      </c>
    </row>
    <row r="5" spans="1:14" ht="18" x14ac:dyDescent="0.25">
      <c r="E5" s="75" t="s">
        <v>95</v>
      </c>
    </row>
    <row r="6" spans="1:14" ht="15.75" x14ac:dyDescent="0.25">
      <c r="E6" s="76" t="s">
        <v>172</v>
      </c>
    </row>
    <row r="7" spans="1:14" ht="15.75" x14ac:dyDescent="0.25">
      <c r="E7" s="76"/>
    </row>
    <row r="8" spans="1:14" x14ac:dyDescent="0.2"/>
    <row r="9" spans="1:14" ht="21" customHeight="1" x14ac:dyDescent="0.2">
      <c r="A9" s="93" t="s">
        <v>180</v>
      </c>
      <c r="B9" s="383" t="s">
        <v>179</v>
      </c>
      <c r="C9" s="383"/>
      <c r="D9" s="92" t="s">
        <v>39</v>
      </c>
    </row>
    <row r="10" spans="1:14" x14ac:dyDescent="0.2"/>
    <row r="11" spans="1:14" x14ac:dyDescent="0.2">
      <c r="A11" s="101" t="s">
        <v>96</v>
      </c>
    </row>
    <row r="12" spans="1:14" ht="9" customHeight="1" x14ac:dyDescent="0.2"/>
    <row r="13" spans="1:14" s="43" customFormat="1" ht="31.5" x14ac:dyDescent="0.25">
      <c r="A13" s="79"/>
      <c r="B13" s="44" t="s">
        <v>97</v>
      </c>
      <c r="C13" s="45" t="s">
        <v>98</v>
      </c>
      <c r="D13" s="45" t="s">
        <v>99</v>
      </c>
      <c r="E13" s="45" t="s">
        <v>100</v>
      </c>
      <c r="F13" s="45" t="s">
        <v>101</v>
      </c>
      <c r="G13" s="45" t="s">
        <v>102</v>
      </c>
      <c r="H13" s="45" t="s">
        <v>103</v>
      </c>
      <c r="I13" s="45" t="s">
        <v>104</v>
      </c>
      <c r="J13" s="45" t="s">
        <v>105</v>
      </c>
      <c r="K13" s="45" t="s">
        <v>106</v>
      </c>
      <c r="L13" s="45" t="s">
        <v>107</v>
      </c>
      <c r="M13" s="74"/>
      <c r="N13" s="74"/>
    </row>
    <row r="14" spans="1:14" s="43" customFormat="1" ht="15.75" x14ac:dyDescent="0.25">
      <c r="A14" s="79"/>
      <c r="B14" s="110" t="s">
        <v>781</v>
      </c>
      <c r="C14" s="111"/>
      <c r="D14" s="111"/>
      <c r="E14" s="111"/>
      <c r="F14" s="111"/>
      <c r="G14" s="111"/>
      <c r="H14" s="111"/>
      <c r="I14" s="111"/>
      <c r="J14" s="111"/>
      <c r="K14" s="111"/>
      <c r="L14" s="111"/>
      <c r="M14" s="74"/>
      <c r="N14" s="74"/>
    </row>
    <row r="15" spans="1:14" s="43" customFormat="1" ht="28.5" x14ac:dyDescent="0.2">
      <c r="A15" s="74"/>
      <c r="B15" s="132" t="s">
        <v>108</v>
      </c>
      <c r="C15" s="46"/>
      <c r="D15" s="46"/>
      <c r="E15" s="46"/>
      <c r="F15" s="46"/>
      <c r="G15" s="46"/>
      <c r="H15" s="46"/>
      <c r="I15" s="46"/>
      <c r="J15" s="46"/>
      <c r="K15" s="46"/>
      <c r="L15" s="46"/>
      <c r="M15" s="74"/>
      <c r="N15" s="74"/>
    </row>
    <row r="16" spans="1:14" s="43" customFormat="1" ht="105" x14ac:dyDescent="0.2">
      <c r="A16" s="74"/>
      <c r="B16" s="133" t="s">
        <v>790</v>
      </c>
      <c r="C16" s="46"/>
      <c r="D16" s="46"/>
      <c r="E16" s="46"/>
      <c r="F16" s="46"/>
      <c r="G16" s="46"/>
      <c r="H16" s="46"/>
      <c r="I16" s="46"/>
      <c r="J16" s="46"/>
      <c r="K16" s="46"/>
      <c r="L16" s="46"/>
      <c r="M16" s="74"/>
      <c r="N16" s="74"/>
    </row>
    <row r="17" spans="1:14" s="43" customFormat="1" ht="28.5" x14ac:dyDescent="0.2">
      <c r="A17" s="74"/>
      <c r="B17" s="133" t="s">
        <v>109</v>
      </c>
      <c r="C17" s="46"/>
      <c r="D17" s="46"/>
      <c r="E17" s="46"/>
      <c r="F17" s="46"/>
      <c r="G17" s="46"/>
      <c r="H17" s="46"/>
      <c r="I17" s="46"/>
      <c r="J17" s="46"/>
      <c r="K17" s="46"/>
      <c r="L17" s="46"/>
      <c r="M17" s="74"/>
      <c r="N17" s="74"/>
    </row>
    <row r="18" spans="1:14" s="43" customFormat="1" hidden="1" x14ac:dyDescent="0.2">
      <c r="A18" s="84"/>
      <c r="B18" s="47" t="s">
        <v>110</v>
      </c>
      <c r="C18" s="46">
        <f t="shared" ref="C18:L18" si="0">IF(C15="No",1,IF(AND(C16="Yes",C17="Yes"),1,0))</f>
        <v>0</v>
      </c>
      <c r="D18" s="46">
        <f t="shared" si="0"/>
        <v>0</v>
      </c>
      <c r="E18" s="46">
        <f t="shared" si="0"/>
        <v>0</v>
      </c>
      <c r="F18" s="217">
        <f t="shared" si="0"/>
        <v>0</v>
      </c>
      <c r="G18" s="217">
        <f t="shared" si="0"/>
        <v>0</v>
      </c>
      <c r="H18" s="217">
        <f t="shared" si="0"/>
        <v>0</v>
      </c>
      <c r="I18" s="217">
        <f t="shared" si="0"/>
        <v>0</v>
      </c>
      <c r="J18" s="217">
        <f t="shared" si="0"/>
        <v>0</v>
      </c>
      <c r="K18" s="217">
        <f t="shared" si="0"/>
        <v>0</v>
      </c>
      <c r="L18" s="217">
        <f t="shared" si="0"/>
        <v>0</v>
      </c>
      <c r="M18" s="74"/>
      <c r="N18" s="74"/>
    </row>
    <row r="19" spans="1:14" s="43" customFormat="1" x14ac:dyDescent="0.2">
      <c r="A19" s="74"/>
      <c r="B19" s="85" t="s">
        <v>32</v>
      </c>
      <c r="C19" s="86"/>
      <c r="D19" s="86"/>
      <c r="E19" s="86"/>
      <c r="F19" s="86"/>
      <c r="G19" s="86"/>
      <c r="H19" s="86"/>
      <c r="I19" s="86"/>
      <c r="J19" s="86"/>
      <c r="K19" s="86"/>
      <c r="L19" s="87"/>
      <c r="M19" s="74"/>
      <c r="N19" s="74"/>
    </row>
    <row r="20" spans="1:14" s="43" customFormat="1" x14ac:dyDescent="0.2">
      <c r="A20" s="74"/>
      <c r="B20" s="405"/>
      <c r="C20" s="406"/>
      <c r="D20" s="406"/>
      <c r="E20" s="406"/>
      <c r="F20" s="406"/>
      <c r="G20" s="406"/>
      <c r="H20" s="406"/>
      <c r="I20" s="406"/>
      <c r="J20" s="406"/>
      <c r="K20" s="406"/>
      <c r="L20" s="407"/>
      <c r="M20" s="74"/>
      <c r="N20" s="74"/>
    </row>
    <row r="21" spans="1:14" s="43" customFormat="1" x14ac:dyDescent="0.2">
      <c r="A21" s="74"/>
      <c r="B21" s="405"/>
      <c r="C21" s="406"/>
      <c r="D21" s="406"/>
      <c r="E21" s="406"/>
      <c r="F21" s="406"/>
      <c r="G21" s="406"/>
      <c r="H21" s="406"/>
      <c r="I21" s="406"/>
      <c r="J21" s="406"/>
      <c r="K21" s="406"/>
      <c r="L21" s="407"/>
      <c r="M21" s="74"/>
      <c r="N21" s="74"/>
    </row>
    <row r="22" spans="1:14" s="43" customFormat="1" x14ac:dyDescent="0.2">
      <c r="A22" s="74"/>
      <c r="B22" s="405"/>
      <c r="C22" s="406"/>
      <c r="D22" s="406"/>
      <c r="E22" s="406"/>
      <c r="F22" s="406"/>
      <c r="G22" s="406"/>
      <c r="H22" s="406"/>
      <c r="I22" s="406"/>
      <c r="J22" s="406"/>
      <c r="K22" s="406"/>
      <c r="L22" s="407"/>
      <c r="M22" s="74"/>
      <c r="N22" s="74"/>
    </row>
    <row r="23" spans="1:14" s="43" customFormat="1" x14ac:dyDescent="0.2">
      <c r="A23" s="74"/>
      <c r="B23" s="408"/>
      <c r="C23" s="409"/>
      <c r="D23" s="409"/>
      <c r="E23" s="409"/>
      <c r="F23" s="409"/>
      <c r="G23" s="409"/>
      <c r="H23" s="409"/>
      <c r="I23" s="409"/>
      <c r="J23" s="409"/>
      <c r="K23" s="409"/>
      <c r="L23" s="410"/>
      <c r="M23" s="74"/>
      <c r="N23" s="74"/>
    </row>
    <row r="24" spans="1:14" s="43" customFormat="1" x14ac:dyDescent="0.2">
      <c r="A24" s="74"/>
      <c r="B24" s="48" t="s">
        <v>111</v>
      </c>
      <c r="C24" s="49" t="str">
        <f>IF(AND(D9="Yes",C18+D18+E18+F18+G18+H18+I18+J18+K18+L18=10),"PASS",IF(D9="No","N/A","FAIL"))</f>
        <v>N/A</v>
      </c>
      <c r="D24" s="82"/>
      <c r="E24" s="82"/>
      <c r="F24" s="82"/>
      <c r="G24" s="82"/>
      <c r="H24" s="82"/>
      <c r="I24" s="82"/>
      <c r="J24" s="82"/>
      <c r="K24" s="82"/>
      <c r="L24" s="82"/>
      <c r="M24" s="74"/>
      <c r="N24" s="74"/>
    </row>
    <row r="25" spans="1:14" x14ac:dyDescent="0.2">
      <c r="B25" s="80"/>
      <c r="C25" s="81"/>
      <c r="D25" s="82"/>
      <c r="E25" s="82"/>
      <c r="F25" s="82"/>
      <c r="G25" s="82"/>
      <c r="H25" s="82"/>
      <c r="I25" s="82"/>
      <c r="J25" s="82"/>
      <c r="K25" s="82"/>
      <c r="L25" s="82"/>
    </row>
    <row r="26" spans="1:14" s="43" customFormat="1" ht="31.5" x14ac:dyDescent="0.25">
      <c r="A26" s="79"/>
      <c r="B26" s="50" t="s">
        <v>112</v>
      </c>
      <c r="C26" s="51" t="s">
        <v>98</v>
      </c>
      <c r="D26" s="51" t="s">
        <v>99</v>
      </c>
      <c r="E26" s="51" t="s">
        <v>100</v>
      </c>
      <c r="F26" s="51" t="s">
        <v>101</v>
      </c>
      <c r="G26" s="51" t="s">
        <v>102</v>
      </c>
      <c r="H26" s="51" t="s">
        <v>103</v>
      </c>
      <c r="I26" s="51" t="s">
        <v>104</v>
      </c>
      <c r="J26" s="51" t="s">
        <v>105</v>
      </c>
      <c r="K26" s="51" t="s">
        <v>106</v>
      </c>
      <c r="L26" s="51" t="s">
        <v>107</v>
      </c>
      <c r="M26" s="74"/>
      <c r="N26" s="74"/>
    </row>
    <row r="27" spans="1:14" s="114" customFormat="1" ht="15.75" x14ac:dyDescent="0.25">
      <c r="A27" s="112"/>
      <c r="B27" s="110" t="s">
        <v>781</v>
      </c>
      <c r="C27" s="113">
        <f t="shared" ref="C27:L27" si="1">C14</f>
        <v>0</v>
      </c>
      <c r="D27" s="113">
        <f t="shared" si="1"/>
        <v>0</v>
      </c>
      <c r="E27" s="113">
        <f t="shared" si="1"/>
        <v>0</v>
      </c>
      <c r="F27" s="113">
        <f t="shared" si="1"/>
        <v>0</v>
      </c>
      <c r="G27" s="113">
        <f t="shared" si="1"/>
        <v>0</v>
      </c>
      <c r="H27" s="113">
        <f t="shared" si="1"/>
        <v>0</v>
      </c>
      <c r="I27" s="113">
        <f t="shared" si="1"/>
        <v>0</v>
      </c>
      <c r="J27" s="113">
        <f t="shared" si="1"/>
        <v>0</v>
      </c>
      <c r="K27" s="113">
        <f t="shared" si="1"/>
        <v>0</v>
      </c>
      <c r="L27" s="113">
        <f t="shared" si="1"/>
        <v>0</v>
      </c>
      <c r="M27" s="74"/>
      <c r="N27" s="74"/>
    </row>
    <row r="28" spans="1:14" s="43" customFormat="1" ht="28.5" x14ac:dyDescent="0.2">
      <c r="A28" s="74"/>
      <c r="B28" s="132" t="s">
        <v>113</v>
      </c>
      <c r="C28" s="64"/>
      <c r="D28" s="64"/>
      <c r="E28" s="103"/>
      <c r="F28" s="103"/>
      <c r="G28" s="103"/>
      <c r="H28" s="103"/>
      <c r="I28" s="103"/>
      <c r="J28" s="103"/>
      <c r="K28" s="103"/>
      <c r="L28" s="103"/>
      <c r="M28" s="74"/>
      <c r="N28" s="74"/>
    </row>
    <row r="29" spans="1:14" s="43" customFormat="1" ht="92.25" x14ac:dyDescent="0.2">
      <c r="A29" s="74"/>
      <c r="B29" s="133" t="s">
        <v>791</v>
      </c>
      <c r="C29" s="64"/>
      <c r="D29" s="64"/>
      <c r="E29" s="64"/>
      <c r="F29" s="64"/>
      <c r="G29" s="64"/>
      <c r="H29" s="64"/>
      <c r="I29" s="64"/>
      <c r="J29" s="64"/>
      <c r="K29" s="64"/>
      <c r="L29" s="64"/>
      <c r="M29" s="74"/>
      <c r="N29" s="74"/>
    </row>
    <row r="30" spans="1:14" s="43" customFormat="1" ht="28.5" x14ac:dyDescent="0.2">
      <c r="A30" s="74"/>
      <c r="B30" s="133" t="s">
        <v>109</v>
      </c>
      <c r="C30" s="64"/>
      <c r="D30" s="64"/>
      <c r="E30" s="64"/>
      <c r="F30" s="64"/>
      <c r="G30" s="64"/>
      <c r="H30" s="64"/>
      <c r="I30" s="64"/>
      <c r="J30" s="64"/>
      <c r="K30" s="64"/>
      <c r="L30" s="64"/>
      <c r="M30" s="74"/>
      <c r="N30" s="74"/>
    </row>
    <row r="31" spans="1:14" s="43" customFormat="1" hidden="1" x14ac:dyDescent="0.2">
      <c r="A31" s="74"/>
      <c r="B31" s="47" t="s">
        <v>110</v>
      </c>
      <c r="C31" s="46" t="str">
        <f>IF(C28="No","PASS",IF(AND(C29="Yes",C30="Yes"),"PASS","FAIL"))</f>
        <v>FAIL</v>
      </c>
      <c r="D31" s="46" t="str">
        <f>IF(D28="No","PASS",IF(AND(D29="Yes",D30="Yes"),"PASS","FAIL"))</f>
        <v>FAIL</v>
      </c>
      <c r="E31" s="46" t="str">
        <f t="shared" ref="E31:L31" si="2">IF(E28="No","PASS",IF(AND(E29="Yes",E30="Yes"),"PASS","FAIL"))</f>
        <v>FAIL</v>
      </c>
      <c r="F31" s="46" t="str">
        <f t="shared" si="2"/>
        <v>FAIL</v>
      </c>
      <c r="G31" s="46" t="str">
        <f t="shared" si="2"/>
        <v>FAIL</v>
      </c>
      <c r="H31" s="46" t="str">
        <f t="shared" si="2"/>
        <v>FAIL</v>
      </c>
      <c r="I31" s="46" t="str">
        <f t="shared" si="2"/>
        <v>FAIL</v>
      </c>
      <c r="J31" s="46" t="str">
        <f t="shared" si="2"/>
        <v>FAIL</v>
      </c>
      <c r="K31" s="46" t="str">
        <f t="shared" si="2"/>
        <v>FAIL</v>
      </c>
      <c r="L31" s="46" t="str">
        <f t="shared" si="2"/>
        <v>FAIL</v>
      </c>
      <c r="M31" s="74"/>
      <c r="N31" s="74"/>
    </row>
    <row r="32" spans="1:14" s="43" customFormat="1" x14ac:dyDescent="0.2">
      <c r="A32" s="74"/>
      <c r="B32" s="368" t="s">
        <v>32</v>
      </c>
      <c r="C32" s="369"/>
      <c r="D32" s="369"/>
      <c r="E32" s="369"/>
      <c r="F32" s="369"/>
      <c r="G32" s="369"/>
      <c r="H32" s="369"/>
      <c r="I32" s="369"/>
      <c r="J32" s="369"/>
      <c r="K32" s="369"/>
      <c r="L32" s="370"/>
      <c r="M32" s="74"/>
      <c r="N32" s="74"/>
    </row>
    <row r="33" spans="1:14" s="43" customFormat="1" x14ac:dyDescent="0.2">
      <c r="A33" s="74"/>
      <c r="B33" s="414"/>
      <c r="C33" s="414"/>
      <c r="D33" s="414"/>
      <c r="E33" s="414"/>
      <c r="F33" s="414"/>
      <c r="G33" s="414"/>
      <c r="H33" s="414"/>
      <c r="I33" s="414"/>
      <c r="J33" s="414"/>
      <c r="K33" s="414"/>
      <c r="L33" s="414"/>
      <c r="M33" s="74"/>
      <c r="N33" s="74"/>
    </row>
    <row r="34" spans="1:14" s="43" customFormat="1" x14ac:dyDescent="0.2">
      <c r="A34" s="74"/>
      <c r="B34" s="374"/>
      <c r="C34" s="374"/>
      <c r="D34" s="374"/>
      <c r="E34" s="374"/>
      <c r="F34" s="374"/>
      <c r="G34" s="374"/>
      <c r="H34" s="374"/>
      <c r="I34" s="374"/>
      <c r="J34" s="374"/>
      <c r="K34" s="374"/>
      <c r="L34" s="374"/>
      <c r="M34" s="74"/>
      <c r="N34" s="74"/>
    </row>
    <row r="35" spans="1:14" s="43" customFormat="1" x14ac:dyDescent="0.2">
      <c r="A35" s="74"/>
      <c r="B35" s="374"/>
      <c r="C35" s="374"/>
      <c r="D35" s="374"/>
      <c r="E35" s="374"/>
      <c r="F35" s="374"/>
      <c r="G35" s="374"/>
      <c r="H35" s="374"/>
      <c r="I35" s="374"/>
      <c r="J35" s="374"/>
      <c r="K35" s="374"/>
      <c r="L35" s="374"/>
      <c r="M35" s="74"/>
      <c r="N35" s="74"/>
    </row>
    <row r="36" spans="1:14" s="43" customFormat="1" x14ac:dyDescent="0.2">
      <c r="A36" s="74"/>
      <c r="B36" s="374"/>
      <c r="C36" s="374"/>
      <c r="D36" s="374"/>
      <c r="E36" s="374"/>
      <c r="F36" s="374"/>
      <c r="G36" s="374"/>
      <c r="H36" s="374"/>
      <c r="I36" s="374"/>
      <c r="J36" s="374"/>
      <c r="K36" s="374"/>
      <c r="L36" s="374"/>
      <c r="M36" s="74"/>
      <c r="N36" s="74"/>
    </row>
    <row r="37" spans="1:14" s="43" customFormat="1" x14ac:dyDescent="0.2">
      <c r="A37" s="74"/>
      <c r="B37" s="53" t="s">
        <v>114</v>
      </c>
      <c r="C37" s="49" t="str">
        <f>IF(AND($D$9="Yes",C31="PASS",D31="PASS",E31="PASS",F31="PASS",G31="PASS",H31="PASS",I31="PASS",J31="PASS",K31="PASS",L31="PASS"),"PASS",IF($D$9="No","N/A","FAIL"))</f>
        <v>N/A</v>
      </c>
      <c r="D37" s="82"/>
      <c r="E37" s="82"/>
      <c r="F37" s="82"/>
      <c r="G37" s="82"/>
      <c r="H37" s="82"/>
      <c r="I37" s="82"/>
      <c r="J37" s="82"/>
      <c r="K37" s="82"/>
      <c r="L37" s="82"/>
      <c r="M37" s="74"/>
      <c r="N37" s="74"/>
    </row>
    <row r="38" spans="1:14" x14ac:dyDescent="0.2">
      <c r="B38" s="82"/>
      <c r="C38" s="82"/>
      <c r="D38" s="82"/>
      <c r="E38" s="82"/>
      <c r="F38" s="82"/>
      <c r="G38" s="82"/>
      <c r="H38" s="82"/>
      <c r="I38" s="82"/>
      <c r="J38" s="82"/>
      <c r="K38" s="82"/>
      <c r="L38" s="82"/>
    </row>
    <row r="39" spans="1:14" s="43" customFormat="1" ht="31.5" x14ac:dyDescent="0.25">
      <c r="A39" s="79"/>
      <c r="B39" s="50" t="s">
        <v>115</v>
      </c>
      <c r="C39" s="51" t="s">
        <v>98</v>
      </c>
      <c r="D39" s="51" t="s">
        <v>99</v>
      </c>
      <c r="E39" s="51" t="s">
        <v>100</v>
      </c>
      <c r="F39" s="51" t="s">
        <v>101</v>
      </c>
      <c r="G39" s="51" t="s">
        <v>102</v>
      </c>
      <c r="H39" s="51" t="s">
        <v>103</v>
      </c>
      <c r="I39" s="51" t="s">
        <v>104</v>
      </c>
      <c r="J39" s="51" t="s">
        <v>105</v>
      </c>
      <c r="K39" s="51" t="s">
        <v>106</v>
      </c>
      <c r="L39" s="51" t="s">
        <v>107</v>
      </c>
      <c r="M39" s="74"/>
      <c r="N39" s="74"/>
    </row>
    <row r="40" spans="1:14" s="43" customFormat="1" ht="15.75" x14ac:dyDescent="0.25">
      <c r="A40" s="79"/>
      <c r="B40" s="110" t="s">
        <v>781</v>
      </c>
      <c r="C40" s="113">
        <f t="shared" ref="C40:L40" si="3">C14</f>
        <v>0</v>
      </c>
      <c r="D40" s="113">
        <f t="shared" si="3"/>
        <v>0</v>
      </c>
      <c r="E40" s="113">
        <f t="shared" si="3"/>
        <v>0</v>
      </c>
      <c r="F40" s="113">
        <f t="shared" si="3"/>
        <v>0</v>
      </c>
      <c r="G40" s="113">
        <f t="shared" si="3"/>
        <v>0</v>
      </c>
      <c r="H40" s="113">
        <f t="shared" si="3"/>
        <v>0</v>
      </c>
      <c r="I40" s="113">
        <f t="shared" si="3"/>
        <v>0</v>
      </c>
      <c r="J40" s="113">
        <f t="shared" si="3"/>
        <v>0</v>
      </c>
      <c r="K40" s="113">
        <f t="shared" si="3"/>
        <v>0</v>
      </c>
      <c r="L40" s="113">
        <f t="shared" si="3"/>
        <v>0</v>
      </c>
      <c r="M40" s="74"/>
      <c r="N40" s="74"/>
    </row>
    <row r="41" spans="1:14" s="43" customFormat="1" ht="28.5" x14ac:dyDescent="0.2">
      <c r="A41" s="79"/>
      <c r="B41" s="132" t="s">
        <v>116</v>
      </c>
      <c r="C41" s="64"/>
      <c r="D41" s="64"/>
      <c r="E41" s="64"/>
      <c r="F41" s="103"/>
      <c r="G41" s="103"/>
      <c r="H41" s="103"/>
      <c r="I41" s="103"/>
      <c r="J41" s="103"/>
      <c r="K41" s="103"/>
      <c r="L41" s="103"/>
      <c r="M41" s="74"/>
      <c r="N41" s="74"/>
    </row>
    <row r="42" spans="1:14" s="43" customFormat="1" ht="54" x14ac:dyDescent="0.2">
      <c r="A42" s="79"/>
      <c r="B42" s="133" t="s">
        <v>792</v>
      </c>
      <c r="C42" s="217"/>
      <c r="D42" s="217"/>
      <c r="E42" s="217"/>
      <c r="F42" s="217"/>
      <c r="G42" s="217"/>
      <c r="H42" s="217"/>
      <c r="I42" s="217"/>
      <c r="J42" s="217"/>
      <c r="K42" s="217"/>
      <c r="L42" s="217"/>
      <c r="M42" s="74"/>
      <c r="N42" s="74"/>
    </row>
    <row r="43" spans="1:14" s="43" customFormat="1" ht="28.5" x14ac:dyDescent="0.2">
      <c r="A43" s="79"/>
      <c r="B43" s="133" t="s">
        <v>117</v>
      </c>
      <c r="C43" s="64"/>
      <c r="D43" s="64"/>
      <c r="E43" s="217"/>
      <c r="F43" s="217"/>
      <c r="G43" s="217"/>
      <c r="H43" s="217"/>
      <c r="I43" s="217"/>
      <c r="J43" s="217"/>
      <c r="K43" s="217"/>
      <c r="L43" s="217"/>
      <c r="M43" s="74"/>
      <c r="N43" s="74"/>
    </row>
    <row r="44" spans="1:14" s="43" customFormat="1" hidden="1" x14ac:dyDescent="0.2">
      <c r="A44" s="79"/>
      <c r="B44" s="47" t="s">
        <v>110</v>
      </c>
      <c r="C44" s="46" t="str">
        <f>IF(C41="No","PASS",IF(AND(C42="Yes",C43="Yes"),"PASS","FAIL"))</f>
        <v>FAIL</v>
      </c>
      <c r="D44" s="46" t="str">
        <f t="shared" ref="D44:L44" si="4">IF(D41="No","PASS",IF(AND(D42="Yes",D43="Yes"),"PASS","FAIL"))</f>
        <v>FAIL</v>
      </c>
      <c r="E44" s="46" t="str">
        <f t="shared" si="4"/>
        <v>FAIL</v>
      </c>
      <c r="F44" s="46" t="str">
        <f t="shared" si="4"/>
        <v>FAIL</v>
      </c>
      <c r="G44" s="46" t="str">
        <f t="shared" si="4"/>
        <v>FAIL</v>
      </c>
      <c r="H44" s="46" t="str">
        <f t="shared" si="4"/>
        <v>FAIL</v>
      </c>
      <c r="I44" s="46" t="str">
        <f t="shared" si="4"/>
        <v>FAIL</v>
      </c>
      <c r="J44" s="46" t="str">
        <f t="shared" si="4"/>
        <v>FAIL</v>
      </c>
      <c r="K44" s="46" t="str">
        <f t="shared" si="4"/>
        <v>FAIL</v>
      </c>
      <c r="L44" s="46" t="str">
        <f t="shared" si="4"/>
        <v>FAIL</v>
      </c>
      <c r="M44" s="74"/>
      <c r="N44" s="74"/>
    </row>
    <row r="45" spans="1:14" s="43" customFormat="1" x14ac:dyDescent="0.2">
      <c r="A45" s="79"/>
      <c r="B45" s="368" t="s">
        <v>32</v>
      </c>
      <c r="C45" s="369"/>
      <c r="D45" s="369"/>
      <c r="E45" s="369"/>
      <c r="F45" s="369"/>
      <c r="G45" s="369"/>
      <c r="H45" s="369"/>
      <c r="I45" s="369"/>
      <c r="J45" s="369"/>
      <c r="K45" s="369"/>
      <c r="L45" s="370"/>
      <c r="M45" s="74"/>
      <c r="N45" s="74"/>
    </row>
    <row r="46" spans="1:14" s="43" customFormat="1" x14ac:dyDescent="0.2">
      <c r="A46" s="79"/>
      <c r="B46" s="405"/>
      <c r="C46" s="406"/>
      <c r="D46" s="406"/>
      <c r="E46" s="406"/>
      <c r="F46" s="406"/>
      <c r="G46" s="406"/>
      <c r="H46" s="406"/>
      <c r="I46" s="406"/>
      <c r="J46" s="406"/>
      <c r="K46" s="406"/>
      <c r="L46" s="407"/>
      <c r="M46" s="74"/>
      <c r="N46" s="74"/>
    </row>
    <row r="47" spans="1:14" s="43" customFormat="1" x14ac:dyDescent="0.2">
      <c r="A47" s="79"/>
      <c r="B47" s="405"/>
      <c r="C47" s="406"/>
      <c r="D47" s="406"/>
      <c r="E47" s="406"/>
      <c r="F47" s="406"/>
      <c r="G47" s="406"/>
      <c r="H47" s="406"/>
      <c r="I47" s="406"/>
      <c r="J47" s="406"/>
      <c r="K47" s="406"/>
      <c r="L47" s="407"/>
      <c r="M47" s="74"/>
      <c r="N47" s="74"/>
    </row>
    <row r="48" spans="1:14" s="43" customFormat="1" x14ac:dyDescent="0.2">
      <c r="A48" s="79"/>
      <c r="B48" s="405"/>
      <c r="C48" s="406"/>
      <c r="D48" s="406"/>
      <c r="E48" s="406"/>
      <c r="F48" s="406"/>
      <c r="G48" s="406"/>
      <c r="H48" s="406"/>
      <c r="I48" s="406"/>
      <c r="J48" s="406"/>
      <c r="K48" s="406"/>
      <c r="L48" s="407"/>
      <c r="M48" s="74"/>
      <c r="N48" s="74"/>
    </row>
    <row r="49" spans="1:14" s="43" customFormat="1" x14ac:dyDescent="0.2">
      <c r="A49" s="79"/>
      <c r="B49" s="408"/>
      <c r="C49" s="409"/>
      <c r="D49" s="409"/>
      <c r="E49" s="409"/>
      <c r="F49" s="409"/>
      <c r="G49" s="409"/>
      <c r="H49" s="409"/>
      <c r="I49" s="409"/>
      <c r="J49" s="409"/>
      <c r="K49" s="409"/>
      <c r="L49" s="410"/>
      <c r="M49" s="74"/>
      <c r="N49" s="74"/>
    </row>
    <row r="50" spans="1:14" s="43" customFormat="1" x14ac:dyDescent="0.2">
      <c r="A50" s="79"/>
      <c r="B50" s="53" t="s">
        <v>118</v>
      </c>
      <c r="C50" s="49" t="str">
        <f>IF(AND($D$9="Yes",C44="PASS",D44="PASS",E44="PASS",F44="PASS",G44="PASS",H44="PASS",I44="PASS",J44="PASS",K44="PASS",L44="PASS"),"PASS",IF($D$9="No","N/A","FAIL"))</f>
        <v>N/A</v>
      </c>
      <c r="D50" s="83"/>
      <c r="E50" s="83"/>
      <c r="F50" s="83"/>
      <c r="G50" s="83"/>
      <c r="H50" s="83"/>
      <c r="I50" s="83"/>
      <c r="J50" s="83"/>
      <c r="K50" s="83"/>
      <c r="L50" s="83"/>
      <c r="M50" s="74"/>
      <c r="N50" s="74"/>
    </row>
    <row r="51" spans="1:14" s="43" customFormat="1" x14ac:dyDescent="0.2">
      <c r="A51" s="79"/>
      <c r="B51" s="83"/>
      <c r="C51" s="83"/>
      <c r="D51" s="83"/>
      <c r="E51" s="83"/>
      <c r="F51" s="83"/>
      <c r="G51" s="83"/>
      <c r="H51" s="83"/>
      <c r="I51" s="83"/>
      <c r="J51" s="83"/>
      <c r="K51" s="83"/>
      <c r="L51" s="83"/>
      <c r="M51" s="74"/>
      <c r="N51" s="74"/>
    </row>
    <row r="52" spans="1:14" s="43" customFormat="1" ht="31.5" x14ac:dyDescent="0.25">
      <c r="A52" s="79"/>
      <c r="B52" s="50" t="s">
        <v>119</v>
      </c>
      <c r="C52" s="51" t="s">
        <v>98</v>
      </c>
      <c r="D52" s="51" t="s">
        <v>99</v>
      </c>
      <c r="E52" s="51" t="s">
        <v>100</v>
      </c>
      <c r="F52" s="51" t="s">
        <v>101</v>
      </c>
      <c r="G52" s="51" t="s">
        <v>102</v>
      </c>
      <c r="H52" s="51" t="s">
        <v>103</v>
      </c>
      <c r="I52" s="51" t="s">
        <v>104</v>
      </c>
      <c r="J52" s="51" t="s">
        <v>105</v>
      </c>
      <c r="K52" s="51" t="s">
        <v>106</v>
      </c>
      <c r="L52" s="51" t="s">
        <v>107</v>
      </c>
      <c r="M52" s="74"/>
      <c r="N52" s="74"/>
    </row>
    <row r="53" spans="1:14" s="114" customFormat="1" ht="15.75" x14ac:dyDescent="0.25">
      <c r="A53" s="112"/>
      <c r="B53" s="110" t="s">
        <v>781</v>
      </c>
      <c r="C53" s="113">
        <f t="shared" ref="C53:L53" si="5">C14</f>
        <v>0</v>
      </c>
      <c r="D53" s="113">
        <f t="shared" si="5"/>
        <v>0</v>
      </c>
      <c r="E53" s="113">
        <f t="shared" si="5"/>
        <v>0</v>
      </c>
      <c r="F53" s="113">
        <f t="shared" si="5"/>
        <v>0</v>
      </c>
      <c r="G53" s="113">
        <f t="shared" si="5"/>
        <v>0</v>
      </c>
      <c r="H53" s="113">
        <f t="shared" si="5"/>
        <v>0</v>
      </c>
      <c r="I53" s="113">
        <f t="shared" si="5"/>
        <v>0</v>
      </c>
      <c r="J53" s="113">
        <f t="shared" si="5"/>
        <v>0</v>
      </c>
      <c r="K53" s="113">
        <f t="shared" si="5"/>
        <v>0</v>
      </c>
      <c r="L53" s="113">
        <f t="shared" si="5"/>
        <v>0</v>
      </c>
      <c r="M53" s="74"/>
      <c r="N53" s="74"/>
    </row>
    <row r="54" spans="1:14" s="43" customFormat="1" ht="28.5" x14ac:dyDescent="0.2">
      <c r="A54" s="79"/>
      <c r="B54" s="132" t="s">
        <v>120</v>
      </c>
      <c r="C54" s="46"/>
      <c r="D54" s="46"/>
      <c r="E54" s="46"/>
      <c r="F54" s="103"/>
      <c r="G54" s="103"/>
      <c r="H54" s="103"/>
      <c r="I54" s="103"/>
      <c r="J54" s="103"/>
      <c r="K54" s="103"/>
      <c r="L54" s="103"/>
      <c r="M54" s="74"/>
      <c r="N54" s="74"/>
    </row>
    <row r="55" spans="1:14" s="43" customFormat="1" ht="28.5" x14ac:dyDescent="0.2">
      <c r="A55" s="79"/>
      <c r="B55" s="133" t="s">
        <v>121</v>
      </c>
      <c r="C55" s="46"/>
      <c r="D55" s="46"/>
      <c r="E55" s="46"/>
      <c r="F55" s="46"/>
      <c r="G55" s="46"/>
      <c r="H55" s="46"/>
      <c r="I55" s="46"/>
      <c r="J55" s="46"/>
      <c r="K55" s="46"/>
      <c r="L55" s="46"/>
      <c r="M55" s="74"/>
      <c r="N55" s="74"/>
    </row>
    <row r="56" spans="1:14" s="43" customFormat="1" ht="54" x14ac:dyDescent="0.2">
      <c r="A56" s="79"/>
      <c r="B56" s="134" t="s">
        <v>793</v>
      </c>
      <c r="C56" s="46"/>
      <c r="D56" s="46"/>
      <c r="E56" s="46"/>
      <c r="F56" s="46"/>
      <c r="G56" s="46"/>
      <c r="H56" s="46"/>
      <c r="I56" s="46"/>
      <c r="J56" s="46"/>
      <c r="K56" s="46"/>
      <c r="L56" s="46"/>
      <c r="M56" s="74"/>
      <c r="N56" s="74"/>
    </row>
    <row r="57" spans="1:14" s="43" customFormat="1" ht="28.5" x14ac:dyDescent="0.2">
      <c r="A57" s="79"/>
      <c r="B57" s="134" t="s">
        <v>122</v>
      </c>
      <c r="C57" s="46"/>
      <c r="D57" s="46"/>
      <c r="E57" s="46"/>
      <c r="F57" s="46"/>
      <c r="G57" s="46"/>
      <c r="H57" s="46"/>
      <c r="I57" s="46"/>
      <c r="J57" s="46"/>
      <c r="K57" s="46"/>
      <c r="L57" s="46"/>
      <c r="M57" s="74"/>
      <c r="N57" s="74"/>
    </row>
    <row r="58" spans="1:14" s="43" customFormat="1" ht="28.5" x14ac:dyDescent="0.2">
      <c r="A58" s="79"/>
      <c r="B58" s="133" t="s">
        <v>123</v>
      </c>
      <c r="C58" s="46"/>
      <c r="D58" s="46"/>
      <c r="E58" s="46"/>
      <c r="F58" s="46"/>
      <c r="G58" s="46"/>
      <c r="H58" s="46"/>
      <c r="I58" s="46"/>
      <c r="J58" s="46"/>
      <c r="K58" s="46"/>
      <c r="L58" s="46"/>
      <c r="M58" s="74"/>
      <c r="N58" s="74"/>
    </row>
    <row r="59" spans="1:14" s="43" customFormat="1" ht="68.25" x14ac:dyDescent="0.2">
      <c r="A59" s="79"/>
      <c r="B59" s="134" t="s">
        <v>124</v>
      </c>
      <c r="C59" s="46"/>
      <c r="D59" s="46"/>
      <c r="E59" s="46"/>
      <c r="F59" s="46"/>
      <c r="G59" s="46"/>
      <c r="H59" s="46"/>
      <c r="I59" s="46"/>
      <c r="J59" s="46"/>
      <c r="K59" s="46"/>
      <c r="L59" s="46"/>
      <c r="M59" s="74"/>
      <c r="N59" s="74"/>
    </row>
    <row r="60" spans="1:14" s="43" customFormat="1" hidden="1" x14ac:dyDescent="0.2">
      <c r="A60" s="79"/>
      <c r="B60" s="47" t="s">
        <v>110</v>
      </c>
      <c r="C60" s="52" t="str">
        <f>IF(C54="No","PASS",IF(AND(C55="Yes",C56="Yes",C57="Yes",C58="No"),"PASS",IF(AND(C55="No",C58="Yes",C59="Yes"),"PASS",IF(AND(C55="YES",C56="Yes",C57="Yes",C58="Yes",C59="Yes"),"PASS","FAIL"))))</f>
        <v>FAIL</v>
      </c>
      <c r="D60" s="52" t="str">
        <f t="shared" ref="D60:L60" si="6">IF(D54="No","PASS",IF(AND(D55="Yes",D56="Yes",D57="Yes",D58="No"),"PASS",IF(AND(D55="No",D58="Yes",D59="Yes"),"PASS",IF(AND(D55="YES",D56="Yes",D57="Yes",D58="Yes",D59="Yes"),"PASS","FAIL"))))</f>
        <v>FAIL</v>
      </c>
      <c r="E60" s="52" t="str">
        <f t="shared" si="6"/>
        <v>FAIL</v>
      </c>
      <c r="F60" s="52" t="str">
        <f t="shared" si="6"/>
        <v>FAIL</v>
      </c>
      <c r="G60" s="52" t="str">
        <f t="shared" si="6"/>
        <v>FAIL</v>
      </c>
      <c r="H60" s="52" t="str">
        <f t="shared" si="6"/>
        <v>FAIL</v>
      </c>
      <c r="I60" s="52" t="str">
        <f t="shared" si="6"/>
        <v>FAIL</v>
      </c>
      <c r="J60" s="52" t="str">
        <f t="shared" si="6"/>
        <v>FAIL</v>
      </c>
      <c r="K60" s="52" t="str">
        <f t="shared" si="6"/>
        <v>FAIL</v>
      </c>
      <c r="L60" s="52" t="str">
        <f t="shared" si="6"/>
        <v>FAIL</v>
      </c>
      <c r="M60" s="74"/>
      <c r="N60" s="74"/>
    </row>
    <row r="61" spans="1:14" s="43" customFormat="1" x14ac:dyDescent="0.2">
      <c r="A61" s="79"/>
      <c r="B61" s="368" t="s">
        <v>32</v>
      </c>
      <c r="C61" s="369"/>
      <c r="D61" s="369"/>
      <c r="E61" s="369"/>
      <c r="F61" s="369"/>
      <c r="G61" s="369"/>
      <c r="H61" s="369"/>
      <c r="I61" s="369"/>
      <c r="J61" s="369"/>
      <c r="K61" s="369"/>
      <c r="L61" s="370"/>
      <c r="M61" s="74"/>
      <c r="N61" s="74"/>
    </row>
    <row r="62" spans="1:14" s="43" customFormat="1" x14ac:dyDescent="0.2">
      <c r="A62" s="79"/>
      <c r="B62" s="411"/>
      <c r="C62" s="412"/>
      <c r="D62" s="412"/>
      <c r="E62" s="412"/>
      <c r="F62" s="412"/>
      <c r="G62" s="412"/>
      <c r="H62" s="412"/>
      <c r="I62" s="412"/>
      <c r="J62" s="412"/>
      <c r="K62" s="412"/>
      <c r="L62" s="413"/>
      <c r="M62" s="74"/>
      <c r="N62" s="74"/>
    </row>
    <row r="63" spans="1:14" s="43" customFormat="1" x14ac:dyDescent="0.2">
      <c r="A63" s="79"/>
      <c r="B63" s="411"/>
      <c r="C63" s="412"/>
      <c r="D63" s="412"/>
      <c r="E63" s="412"/>
      <c r="F63" s="412"/>
      <c r="G63" s="412"/>
      <c r="H63" s="412"/>
      <c r="I63" s="412"/>
      <c r="J63" s="412"/>
      <c r="K63" s="412"/>
      <c r="L63" s="413"/>
      <c r="M63" s="74"/>
      <c r="N63" s="74"/>
    </row>
    <row r="64" spans="1:14" s="43" customFormat="1" x14ac:dyDescent="0.2">
      <c r="A64" s="79"/>
      <c r="B64" s="411"/>
      <c r="C64" s="412"/>
      <c r="D64" s="412"/>
      <c r="E64" s="412"/>
      <c r="F64" s="412"/>
      <c r="G64" s="412"/>
      <c r="H64" s="412"/>
      <c r="I64" s="412"/>
      <c r="J64" s="412"/>
      <c r="K64" s="412"/>
      <c r="L64" s="413"/>
      <c r="M64" s="74"/>
      <c r="N64" s="74"/>
    </row>
    <row r="65" spans="1:14" s="43" customFormat="1" x14ac:dyDescent="0.2">
      <c r="A65" s="79"/>
      <c r="B65" s="371"/>
      <c r="C65" s="372"/>
      <c r="D65" s="372"/>
      <c r="E65" s="372"/>
      <c r="F65" s="372"/>
      <c r="G65" s="372"/>
      <c r="H65" s="372"/>
      <c r="I65" s="372"/>
      <c r="J65" s="372"/>
      <c r="K65" s="372"/>
      <c r="L65" s="373"/>
      <c r="M65" s="74"/>
      <c r="N65" s="74"/>
    </row>
    <row r="66" spans="1:14" s="43" customFormat="1" x14ac:dyDescent="0.2">
      <c r="A66" s="79"/>
      <c r="B66" s="53" t="s">
        <v>125</v>
      </c>
      <c r="C66" s="49" t="str">
        <f>IF(AND($D$9="Yes",C60="PASS",D60="PASS",E60="PASS",F60="PASS",G60="PASS",H60="PASS",I60="PASS",J60="PASS",K60="PASS",L60="PASS"),"PASS",IF($D$9="No","N/A","FAIL"))</f>
        <v>N/A</v>
      </c>
      <c r="D66" s="83"/>
      <c r="E66" s="83"/>
      <c r="F66" s="83"/>
      <c r="G66" s="83"/>
      <c r="H66" s="83"/>
      <c r="I66" s="83"/>
      <c r="J66" s="83"/>
      <c r="K66" s="83"/>
      <c r="L66" s="83"/>
      <c r="M66" s="74"/>
      <c r="N66" s="74"/>
    </row>
    <row r="67" spans="1:14" s="43" customFormat="1" x14ac:dyDescent="0.2">
      <c r="A67" s="79"/>
      <c r="B67" s="83"/>
      <c r="C67" s="83"/>
      <c r="D67" s="83"/>
      <c r="E67" s="83"/>
      <c r="F67" s="83"/>
      <c r="G67" s="83"/>
      <c r="H67" s="83"/>
      <c r="I67" s="83"/>
      <c r="J67" s="83"/>
      <c r="K67" s="83"/>
      <c r="L67" s="83"/>
      <c r="M67" s="74"/>
      <c r="N67" s="74"/>
    </row>
    <row r="68" spans="1:14" s="43" customFormat="1" ht="47.25" x14ac:dyDescent="0.25">
      <c r="A68" s="79"/>
      <c r="B68" s="54" t="s">
        <v>126</v>
      </c>
      <c r="C68" s="51" t="s">
        <v>98</v>
      </c>
      <c r="D68" s="51" t="s">
        <v>99</v>
      </c>
      <c r="E68" s="51" t="s">
        <v>100</v>
      </c>
      <c r="F68" s="51" t="s">
        <v>101</v>
      </c>
      <c r="G68" s="51" t="s">
        <v>102</v>
      </c>
      <c r="H68" s="51" t="s">
        <v>103</v>
      </c>
      <c r="I68" s="51" t="s">
        <v>104</v>
      </c>
      <c r="J68" s="51" t="s">
        <v>105</v>
      </c>
      <c r="K68" s="51" t="s">
        <v>106</v>
      </c>
      <c r="L68" s="51" t="s">
        <v>107</v>
      </c>
      <c r="M68" s="74"/>
      <c r="N68" s="74"/>
    </row>
    <row r="69" spans="1:14" s="114" customFormat="1" ht="15.75" x14ac:dyDescent="0.25">
      <c r="A69" s="112"/>
      <c r="B69" s="110" t="s">
        <v>781</v>
      </c>
      <c r="C69" s="113">
        <f t="shared" ref="C69:L69" si="7">C14</f>
        <v>0</v>
      </c>
      <c r="D69" s="113">
        <f t="shared" si="7"/>
        <v>0</v>
      </c>
      <c r="E69" s="113">
        <f t="shared" si="7"/>
        <v>0</v>
      </c>
      <c r="F69" s="113">
        <f t="shared" si="7"/>
        <v>0</v>
      </c>
      <c r="G69" s="113">
        <f t="shared" si="7"/>
        <v>0</v>
      </c>
      <c r="H69" s="113">
        <f t="shared" si="7"/>
        <v>0</v>
      </c>
      <c r="I69" s="113">
        <f t="shared" si="7"/>
        <v>0</v>
      </c>
      <c r="J69" s="113">
        <f t="shared" si="7"/>
        <v>0</v>
      </c>
      <c r="K69" s="113">
        <f t="shared" si="7"/>
        <v>0</v>
      </c>
      <c r="L69" s="113">
        <f t="shared" si="7"/>
        <v>0</v>
      </c>
      <c r="M69" s="74"/>
      <c r="N69" s="74"/>
    </row>
    <row r="70" spans="1:14" s="43" customFormat="1" ht="28.5" x14ac:dyDescent="0.2">
      <c r="A70" s="79"/>
      <c r="B70" s="132" t="s">
        <v>127</v>
      </c>
      <c r="C70" s="46"/>
      <c r="D70" s="64"/>
      <c r="E70" s="64"/>
      <c r="F70" s="64"/>
      <c r="G70" s="103"/>
      <c r="H70" s="103"/>
      <c r="I70" s="103"/>
      <c r="J70" s="103"/>
      <c r="K70" s="103"/>
      <c r="L70" s="103"/>
      <c r="M70" s="74"/>
      <c r="N70" s="74"/>
    </row>
    <row r="71" spans="1:14" s="43" customFormat="1" ht="66.75" x14ac:dyDescent="0.2">
      <c r="A71" s="79"/>
      <c r="B71" s="231" t="s">
        <v>1079</v>
      </c>
      <c r="C71" s="46"/>
      <c r="D71" s="46"/>
      <c r="E71" s="46"/>
      <c r="F71" s="46"/>
      <c r="G71" s="46"/>
      <c r="H71" s="46"/>
      <c r="I71" s="46"/>
      <c r="J71" s="46"/>
      <c r="K71" s="46"/>
      <c r="L71" s="46"/>
      <c r="M71" s="74"/>
      <c r="N71" s="74"/>
    </row>
    <row r="72" spans="1:14" s="43" customFormat="1" ht="42.75" x14ac:dyDescent="0.2">
      <c r="A72" s="79"/>
      <c r="B72" s="231" t="s">
        <v>128</v>
      </c>
      <c r="C72" s="46"/>
      <c r="D72" s="46"/>
      <c r="E72" s="46"/>
      <c r="F72" s="46"/>
      <c r="G72" s="46"/>
      <c r="H72" s="46"/>
      <c r="I72" s="46"/>
      <c r="J72" s="46"/>
      <c r="K72" s="46"/>
      <c r="L72" s="46"/>
      <c r="M72" s="74"/>
      <c r="N72" s="74"/>
    </row>
    <row r="73" spans="1:14" s="43" customFormat="1" ht="42.75" x14ac:dyDescent="0.2">
      <c r="A73" s="79"/>
      <c r="B73" s="231" t="s">
        <v>129</v>
      </c>
      <c r="C73" s="46"/>
      <c r="D73" s="46"/>
      <c r="E73" s="46"/>
      <c r="F73" s="46"/>
      <c r="G73" s="46"/>
      <c r="H73" s="46"/>
      <c r="I73" s="46"/>
      <c r="J73" s="46"/>
      <c r="K73" s="46"/>
      <c r="L73" s="46"/>
      <c r="M73" s="74"/>
      <c r="N73" s="74"/>
    </row>
    <row r="74" spans="1:14" s="43" customFormat="1" ht="57" x14ac:dyDescent="0.2">
      <c r="A74" s="79"/>
      <c r="B74" s="231" t="s">
        <v>130</v>
      </c>
      <c r="C74" s="46"/>
      <c r="D74" s="46"/>
      <c r="E74" s="46"/>
      <c r="F74" s="46"/>
      <c r="G74" s="46"/>
      <c r="H74" s="46"/>
      <c r="I74" s="46"/>
      <c r="J74" s="46"/>
      <c r="K74" s="46"/>
      <c r="L74" s="46"/>
      <c r="M74" s="74"/>
      <c r="N74" s="74"/>
    </row>
    <row r="75" spans="1:14" s="43" customFormat="1" ht="57" x14ac:dyDescent="0.2">
      <c r="A75" s="79"/>
      <c r="B75" s="231" t="s">
        <v>131</v>
      </c>
      <c r="C75" s="46"/>
      <c r="D75" s="46"/>
      <c r="E75" s="46"/>
      <c r="F75" s="46"/>
      <c r="G75" s="46"/>
      <c r="H75" s="46"/>
      <c r="I75" s="46"/>
      <c r="J75" s="46"/>
      <c r="K75" s="46"/>
      <c r="L75" s="46"/>
      <c r="M75" s="74"/>
      <c r="N75" s="74"/>
    </row>
    <row r="76" spans="1:14" s="43" customFormat="1" hidden="1" x14ac:dyDescent="0.2">
      <c r="A76" s="79"/>
      <c r="B76" s="47" t="s">
        <v>110</v>
      </c>
      <c r="C76" s="89" t="str">
        <f t="shared" ref="C76:L76" si="8">IF(C70="No","PASS",IF(AND(C71="Yes",OR((C72="Yes"),OR(C73="Yes"),OR(C74="Yes"),OR(C75="Yes"))),"PASS","FAIL"))</f>
        <v>FAIL</v>
      </c>
      <c r="D76" s="89" t="str">
        <f t="shared" si="8"/>
        <v>FAIL</v>
      </c>
      <c r="E76" s="89" t="str">
        <f t="shared" si="8"/>
        <v>FAIL</v>
      </c>
      <c r="F76" s="89" t="str">
        <f t="shared" si="8"/>
        <v>FAIL</v>
      </c>
      <c r="G76" s="89" t="str">
        <f t="shared" si="8"/>
        <v>FAIL</v>
      </c>
      <c r="H76" s="89" t="str">
        <f t="shared" si="8"/>
        <v>FAIL</v>
      </c>
      <c r="I76" s="89" t="str">
        <f t="shared" si="8"/>
        <v>FAIL</v>
      </c>
      <c r="J76" s="89" t="str">
        <f t="shared" si="8"/>
        <v>FAIL</v>
      </c>
      <c r="K76" s="89" t="str">
        <f t="shared" si="8"/>
        <v>FAIL</v>
      </c>
      <c r="L76" s="89" t="str">
        <f t="shared" si="8"/>
        <v>FAIL</v>
      </c>
      <c r="M76" s="74"/>
      <c r="N76" s="74"/>
    </row>
    <row r="77" spans="1:14" s="43" customFormat="1" x14ac:dyDescent="0.2">
      <c r="A77" s="79"/>
      <c r="B77" s="368" t="s">
        <v>32</v>
      </c>
      <c r="C77" s="369"/>
      <c r="D77" s="369"/>
      <c r="E77" s="369"/>
      <c r="F77" s="369"/>
      <c r="G77" s="369"/>
      <c r="H77" s="369"/>
      <c r="I77" s="369"/>
      <c r="J77" s="369"/>
      <c r="K77" s="369"/>
      <c r="L77" s="370"/>
      <c r="M77" s="74"/>
      <c r="N77" s="74"/>
    </row>
    <row r="78" spans="1:14" s="43" customFormat="1" x14ac:dyDescent="0.2">
      <c r="A78" s="79"/>
      <c r="B78" s="411"/>
      <c r="C78" s="412"/>
      <c r="D78" s="412"/>
      <c r="E78" s="412"/>
      <c r="F78" s="412"/>
      <c r="G78" s="412"/>
      <c r="H78" s="412"/>
      <c r="I78" s="412"/>
      <c r="J78" s="412"/>
      <c r="K78" s="412"/>
      <c r="L78" s="413"/>
      <c r="M78" s="74"/>
      <c r="N78" s="74"/>
    </row>
    <row r="79" spans="1:14" s="43" customFormat="1" x14ac:dyDescent="0.2">
      <c r="A79" s="79"/>
      <c r="B79" s="411"/>
      <c r="C79" s="412"/>
      <c r="D79" s="412"/>
      <c r="E79" s="412"/>
      <c r="F79" s="412"/>
      <c r="G79" s="412"/>
      <c r="H79" s="412"/>
      <c r="I79" s="412"/>
      <c r="J79" s="412"/>
      <c r="K79" s="412"/>
      <c r="L79" s="413"/>
      <c r="M79" s="74"/>
      <c r="N79" s="74"/>
    </row>
    <row r="80" spans="1:14" s="43" customFormat="1" x14ac:dyDescent="0.2">
      <c r="A80" s="79"/>
      <c r="B80" s="411"/>
      <c r="C80" s="412"/>
      <c r="D80" s="412"/>
      <c r="E80" s="412"/>
      <c r="F80" s="412"/>
      <c r="G80" s="412"/>
      <c r="H80" s="412"/>
      <c r="I80" s="412"/>
      <c r="J80" s="412"/>
      <c r="K80" s="412"/>
      <c r="L80" s="413"/>
      <c r="M80" s="74"/>
      <c r="N80" s="74"/>
    </row>
    <row r="81" spans="1:14" s="43" customFormat="1" x14ac:dyDescent="0.2">
      <c r="A81" s="79"/>
      <c r="B81" s="371"/>
      <c r="C81" s="372"/>
      <c r="D81" s="372"/>
      <c r="E81" s="372"/>
      <c r="F81" s="372"/>
      <c r="G81" s="372"/>
      <c r="H81" s="372"/>
      <c r="I81" s="372"/>
      <c r="J81" s="372"/>
      <c r="K81" s="372"/>
      <c r="L81" s="373"/>
      <c r="M81" s="74"/>
      <c r="N81" s="74"/>
    </row>
    <row r="82" spans="1:14" s="43" customFormat="1" x14ac:dyDescent="0.2">
      <c r="A82" s="79"/>
      <c r="B82" s="53" t="s">
        <v>132</v>
      </c>
      <c r="C82" s="49" t="str">
        <f>IF(AND($D$9="Yes",C76="PASS",D76="PASS",E76="PASS",F76="PASS",G76="PASS",H76="PASS",I76="PASS",J76="PASS",K76="PASS",L76="PASS"),"PASS",IF($D$9="No","N/A","FAIL"))</f>
        <v>N/A</v>
      </c>
      <c r="D82" s="83"/>
      <c r="E82" s="83"/>
      <c r="F82" s="83"/>
      <c r="G82" s="83"/>
      <c r="H82" s="83"/>
      <c r="I82" s="83"/>
      <c r="J82" s="83"/>
      <c r="K82" s="83"/>
      <c r="L82" s="83"/>
      <c r="M82" s="74"/>
      <c r="N82" s="74"/>
    </row>
    <row r="83" spans="1:14" x14ac:dyDescent="0.2">
      <c r="A83" s="79"/>
      <c r="B83" s="83"/>
      <c r="C83" s="83"/>
      <c r="D83" s="83"/>
      <c r="E83" s="83"/>
      <c r="F83" s="83"/>
      <c r="G83" s="83"/>
      <c r="H83" s="83"/>
      <c r="I83" s="83"/>
      <c r="J83" s="83"/>
      <c r="K83" s="83"/>
      <c r="L83" s="83"/>
    </row>
    <row r="84" spans="1:14" ht="31.5" x14ac:dyDescent="0.25">
      <c r="A84" s="79"/>
      <c r="B84" s="54" t="s">
        <v>874</v>
      </c>
      <c r="C84" s="51" t="s">
        <v>98</v>
      </c>
      <c r="D84" s="51" t="s">
        <v>99</v>
      </c>
      <c r="E84" s="51" t="s">
        <v>100</v>
      </c>
      <c r="F84" s="51" t="s">
        <v>101</v>
      </c>
      <c r="G84" s="51" t="s">
        <v>102</v>
      </c>
      <c r="H84" s="51" t="s">
        <v>103</v>
      </c>
      <c r="I84" s="51" t="s">
        <v>104</v>
      </c>
      <c r="J84" s="51" t="s">
        <v>105</v>
      </c>
      <c r="K84" s="51" t="s">
        <v>106</v>
      </c>
      <c r="L84" s="51" t="s">
        <v>107</v>
      </c>
    </row>
    <row r="85" spans="1:14" ht="15.75" x14ac:dyDescent="0.25">
      <c r="A85" s="79"/>
      <c r="B85" s="110" t="s">
        <v>781</v>
      </c>
      <c r="C85" s="113">
        <f t="shared" ref="C85:L85" si="9">C14</f>
        <v>0</v>
      </c>
      <c r="D85" s="113">
        <f t="shared" si="9"/>
        <v>0</v>
      </c>
      <c r="E85" s="113">
        <f t="shared" si="9"/>
        <v>0</v>
      </c>
      <c r="F85" s="113">
        <f t="shared" si="9"/>
        <v>0</v>
      </c>
      <c r="G85" s="113">
        <f t="shared" si="9"/>
        <v>0</v>
      </c>
      <c r="H85" s="113">
        <f t="shared" si="9"/>
        <v>0</v>
      </c>
      <c r="I85" s="113">
        <f t="shared" si="9"/>
        <v>0</v>
      </c>
      <c r="J85" s="113">
        <f t="shared" si="9"/>
        <v>0</v>
      </c>
      <c r="K85" s="113">
        <f t="shared" si="9"/>
        <v>0</v>
      </c>
      <c r="L85" s="113">
        <f t="shared" si="9"/>
        <v>0</v>
      </c>
    </row>
    <row r="86" spans="1:14" ht="28.5" x14ac:dyDescent="0.2">
      <c r="A86" s="79"/>
      <c r="B86" s="132" t="s">
        <v>870</v>
      </c>
      <c r="C86" s="213"/>
      <c r="D86" s="213"/>
      <c r="E86" s="213"/>
      <c r="F86" s="213"/>
      <c r="G86" s="213"/>
      <c r="H86" s="213"/>
      <c r="I86" s="213"/>
      <c r="J86" s="213"/>
      <c r="K86" s="213"/>
      <c r="L86" s="213"/>
    </row>
    <row r="87" spans="1:14" ht="92.25" x14ac:dyDescent="0.2">
      <c r="A87" s="79"/>
      <c r="B87" s="133" t="s">
        <v>872</v>
      </c>
      <c r="C87" s="213"/>
      <c r="D87" s="213"/>
      <c r="E87" s="213"/>
      <c r="F87" s="213"/>
      <c r="G87" s="213"/>
      <c r="H87" s="213"/>
      <c r="I87" s="213"/>
      <c r="J87" s="213"/>
      <c r="K87" s="213"/>
      <c r="L87" s="213"/>
    </row>
    <row r="88" spans="1:14" ht="71.25" x14ac:dyDescent="0.2">
      <c r="A88" s="79"/>
      <c r="B88" s="133" t="s">
        <v>871</v>
      </c>
      <c r="C88" s="213"/>
      <c r="D88" s="213"/>
      <c r="E88" s="213"/>
      <c r="F88" s="213"/>
      <c r="G88" s="213"/>
      <c r="H88" s="213"/>
      <c r="I88" s="213"/>
      <c r="J88" s="213"/>
      <c r="K88" s="213"/>
      <c r="L88" s="213"/>
    </row>
    <row r="89" spans="1:14" hidden="1" x14ac:dyDescent="0.2">
      <c r="A89" s="79"/>
      <c r="B89" s="47" t="s">
        <v>110</v>
      </c>
      <c r="C89" s="209" t="str">
        <f>IF(C86="No","PASS",IF(AND(C86="Yes",C87="Yes",C88="Yes"),"PASS","FAIL"))</f>
        <v>FAIL</v>
      </c>
      <c r="D89" s="209" t="str">
        <f t="shared" ref="D89:L89" si="10">IF(D86="No","PASS",IF(AND(D86="Yes",D87="Yes",D88="Yes"),"PASS","FAIL"))</f>
        <v>FAIL</v>
      </c>
      <c r="E89" s="209" t="str">
        <f t="shared" si="10"/>
        <v>FAIL</v>
      </c>
      <c r="F89" s="209" t="str">
        <f t="shared" si="10"/>
        <v>FAIL</v>
      </c>
      <c r="G89" s="209" t="str">
        <f t="shared" si="10"/>
        <v>FAIL</v>
      </c>
      <c r="H89" s="209" t="str">
        <f t="shared" si="10"/>
        <v>FAIL</v>
      </c>
      <c r="I89" s="209" t="str">
        <f t="shared" si="10"/>
        <v>FAIL</v>
      </c>
      <c r="J89" s="209" t="str">
        <f t="shared" si="10"/>
        <v>FAIL</v>
      </c>
      <c r="K89" s="209" t="str">
        <f t="shared" si="10"/>
        <v>FAIL</v>
      </c>
      <c r="L89" s="209" t="str">
        <f t="shared" si="10"/>
        <v>FAIL</v>
      </c>
    </row>
    <row r="90" spans="1:14" x14ac:dyDescent="0.2">
      <c r="A90" s="79"/>
      <c r="B90" s="368" t="s">
        <v>32</v>
      </c>
      <c r="C90" s="369"/>
      <c r="D90" s="369"/>
      <c r="E90" s="369"/>
      <c r="F90" s="369"/>
      <c r="G90" s="369"/>
      <c r="H90" s="369"/>
      <c r="I90" s="369"/>
      <c r="J90" s="369"/>
      <c r="K90" s="369"/>
      <c r="L90" s="370"/>
    </row>
    <row r="91" spans="1:14" ht="72.75" customHeight="1" x14ac:dyDescent="0.2">
      <c r="A91" s="79"/>
      <c r="B91" s="371"/>
      <c r="C91" s="372"/>
      <c r="D91" s="372"/>
      <c r="E91" s="372"/>
      <c r="F91" s="372"/>
      <c r="G91" s="372"/>
      <c r="H91" s="372"/>
      <c r="I91" s="372"/>
      <c r="J91" s="372"/>
      <c r="K91" s="372"/>
      <c r="L91" s="373"/>
    </row>
    <row r="92" spans="1:14" x14ac:dyDescent="0.2">
      <c r="A92" s="79"/>
      <c r="B92" s="53" t="s">
        <v>873</v>
      </c>
      <c r="C92" s="117" t="str">
        <f>IF(AND($D$9="Yes",C89="PASS",D89="PASS",E89="PASS",F89="PASS",G89="PASS",H89="PASS",I89="PASS",J89="PASS",K89="PASS",L89="PASS"),"PASS",IF($D$9="No","N/A","FAIL"))</f>
        <v>N/A</v>
      </c>
      <c r="D92" s="210"/>
      <c r="E92" s="210"/>
      <c r="F92" s="210"/>
      <c r="G92" s="210"/>
      <c r="H92" s="210"/>
      <c r="I92" s="210"/>
      <c r="J92" s="210"/>
      <c r="K92" s="210"/>
      <c r="L92" s="210"/>
    </row>
    <row r="93" spans="1:14" x14ac:dyDescent="0.2">
      <c r="A93" s="79"/>
      <c r="B93" s="210"/>
      <c r="C93" s="210"/>
      <c r="D93" s="210"/>
      <c r="E93" s="210"/>
      <c r="F93" s="210"/>
      <c r="G93" s="210"/>
      <c r="H93" s="210"/>
      <c r="I93" s="210"/>
      <c r="J93" s="210"/>
      <c r="K93" s="210"/>
      <c r="L93" s="210"/>
    </row>
    <row r="94" spans="1:14" s="43" customFormat="1" ht="31.5" x14ac:dyDescent="0.25">
      <c r="A94" s="79"/>
      <c r="B94" s="50" t="s">
        <v>133</v>
      </c>
      <c r="C94" s="51" t="s">
        <v>98</v>
      </c>
      <c r="D94" s="51" t="s">
        <v>99</v>
      </c>
      <c r="E94" s="51" t="s">
        <v>100</v>
      </c>
      <c r="F94" s="51" t="s">
        <v>101</v>
      </c>
      <c r="G94" s="51" t="s">
        <v>102</v>
      </c>
      <c r="H94" s="51" t="s">
        <v>103</v>
      </c>
      <c r="I94" s="51" t="s">
        <v>104</v>
      </c>
      <c r="J94" s="51" t="s">
        <v>105</v>
      </c>
      <c r="K94" s="51" t="s">
        <v>106</v>
      </c>
      <c r="L94" s="51" t="s">
        <v>107</v>
      </c>
      <c r="M94" s="74"/>
      <c r="N94" s="74"/>
    </row>
    <row r="95" spans="1:14" s="114" customFormat="1" ht="15.75" x14ac:dyDescent="0.25">
      <c r="A95" s="112"/>
      <c r="B95" s="110" t="s">
        <v>781</v>
      </c>
      <c r="C95" s="113">
        <f t="shared" ref="C95:L95" si="11">C14</f>
        <v>0</v>
      </c>
      <c r="D95" s="113">
        <f t="shared" si="11"/>
        <v>0</v>
      </c>
      <c r="E95" s="113">
        <f t="shared" si="11"/>
        <v>0</v>
      </c>
      <c r="F95" s="113">
        <f t="shared" si="11"/>
        <v>0</v>
      </c>
      <c r="G95" s="113">
        <f t="shared" si="11"/>
        <v>0</v>
      </c>
      <c r="H95" s="113">
        <f t="shared" si="11"/>
        <v>0</v>
      </c>
      <c r="I95" s="113">
        <f t="shared" si="11"/>
        <v>0</v>
      </c>
      <c r="J95" s="113">
        <f t="shared" si="11"/>
        <v>0</v>
      </c>
      <c r="K95" s="113">
        <f t="shared" si="11"/>
        <v>0</v>
      </c>
      <c r="L95" s="113">
        <f t="shared" si="11"/>
        <v>0</v>
      </c>
      <c r="M95" s="74"/>
      <c r="N95" s="74"/>
    </row>
    <row r="96" spans="1:14" s="43" customFormat="1" ht="28.5" x14ac:dyDescent="0.2">
      <c r="A96" s="79"/>
      <c r="B96" s="132" t="s">
        <v>134</v>
      </c>
      <c r="C96" s="46"/>
      <c r="D96" s="46"/>
      <c r="E96" s="103"/>
      <c r="F96" s="103"/>
      <c r="G96" s="103"/>
      <c r="H96" s="103"/>
      <c r="I96" s="103"/>
      <c r="J96" s="103"/>
      <c r="K96" s="103"/>
      <c r="L96" s="103"/>
      <c r="M96" s="74"/>
      <c r="N96" s="74"/>
    </row>
    <row r="97" spans="1:14" s="43" customFormat="1" ht="92.25" x14ac:dyDescent="0.2">
      <c r="A97" s="79"/>
      <c r="B97" s="133" t="s">
        <v>794</v>
      </c>
      <c r="C97" s="46"/>
      <c r="D97" s="46"/>
      <c r="E97" s="46"/>
      <c r="F97" s="46"/>
      <c r="G97" s="46"/>
      <c r="H97" s="46"/>
      <c r="I97" s="46"/>
      <c r="J97" s="46"/>
      <c r="K97" s="46"/>
      <c r="L97" s="46"/>
      <c r="M97" s="74"/>
      <c r="N97" s="74"/>
    </row>
    <row r="98" spans="1:14" s="43" customFormat="1" ht="28.5" x14ac:dyDescent="0.2">
      <c r="A98" s="79"/>
      <c r="B98" s="133" t="s">
        <v>109</v>
      </c>
      <c r="C98" s="46"/>
      <c r="D98" s="46"/>
      <c r="E98" s="46"/>
      <c r="F98" s="46"/>
      <c r="G98" s="46"/>
      <c r="H98" s="46"/>
      <c r="I98" s="46"/>
      <c r="J98" s="46"/>
      <c r="K98" s="46"/>
      <c r="L98" s="46"/>
      <c r="M98" s="74"/>
      <c r="N98" s="74"/>
    </row>
    <row r="99" spans="1:14" s="43" customFormat="1" hidden="1" x14ac:dyDescent="0.2">
      <c r="A99" s="79"/>
      <c r="B99" s="47" t="s">
        <v>110</v>
      </c>
      <c r="C99" s="46" t="str">
        <f>IF(C96="No","PASS",IF(AND(C97="Yes",C98="Yes"),"PASS","FAIL"))</f>
        <v>FAIL</v>
      </c>
      <c r="D99" s="46" t="str">
        <f t="shared" ref="D99:L99" si="12">IF(D96="No","PASS",IF(AND(D97="Yes",D98="Yes"),"PASS","FAIL"))</f>
        <v>FAIL</v>
      </c>
      <c r="E99" s="46" t="str">
        <f t="shared" si="12"/>
        <v>FAIL</v>
      </c>
      <c r="F99" s="46" t="str">
        <f t="shared" si="12"/>
        <v>FAIL</v>
      </c>
      <c r="G99" s="46" t="str">
        <f t="shared" si="12"/>
        <v>FAIL</v>
      </c>
      <c r="H99" s="46" t="str">
        <f t="shared" si="12"/>
        <v>FAIL</v>
      </c>
      <c r="I99" s="46" t="str">
        <f t="shared" si="12"/>
        <v>FAIL</v>
      </c>
      <c r="J99" s="46" t="str">
        <f t="shared" si="12"/>
        <v>FAIL</v>
      </c>
      <c r="K99" s="46" t="str">
        <f t="shared" si="12"/>
        <v>FAIL</v>
      </c>
      <c r="L99" s="46" t="str">
        <f t="shared" si="12"/>
        <v>FAIL</v>
      </c>
      <c r="M99" s="74"/>
      <c r="N99" s="74"/>
    </row>
    <row r="100" spans="1:14" s="43" customFormat="1" x14ac:dyDescent="0.2">
      <c r="A100" s="79"/>
      <c r="B100" s="368" t="s">
        <v>32</v>
      </c>
      <c r="C100" s="369"/>
      <c r="D100" s="369"/>
      <c r="E100" s="369"/>
      <c r="F100" s="369"/>
      <c r="G100" s="369"/>
      <c r="H100" s="369"/>
      <c r="I100" s="369"/>
      <c r="J100" s="369"/>
      <c r="K100" s="369"/>
      <c r="L100" s="370"/>
      <c r="M100" s="74"/>
      <c r="N100" s="74"/>
    </row>
    <row r="101" spans="1:14" s="43" customFormat="1" x14ac:dyDescent="0.2">
      <c r="A101" s="79"/>
      <c r="B101" s="411"/>
      <c r="C101" s="412"/>
      <c r="D101" s="412"/>
      <c r="E101" s="412"/>
      <c r="F101" s="412"/>
      <c r="G101" s="412"/>
      <c r="H101" s="412"/>
      <c r="I101" s="412"/>
      <c r="J101" s="412"/>
      <c r="K101" s="412"/>
      <c r="L101" s="413"/>
      <c r="M101" s="74"/>
      <c r="N101" s="74"/>
    </row>
    <row r="102" spans="1:14" s="43" customFormat="1" x14ac:dyDescent="0.2">
      <c r="A102" s="79"/>
      <c r="B102" s="411"/>
      <c r="C102" s="412"/>
      <c r="D102" s="412"/>
      <c r="E102" s="412"/>
      <c r="F102" s="412"/>
      <c r="G102" s="412"/>
      <c r="H102" s="412"/>
      <c r="I102" s="412"/>
      <c r="J102" s="412"/>
      <c r="K102" s="412"/>
      <c r="L102" s="413"/>
      <c r="M102" s="74"/>
      <c r="N102" s="74"/>
    </row>
    <row r="103" spans="1:14" s="43" customFormat="1" x14ac:dyDescent="0.2">
      <c r="A103" s="79"/>
      <c r="B103" s="411"/>
      <c r="C103" s="412"/>
      <c r="D103" s="412"/>
      <c r="E103" s="412"/>
      <c r="F103" s="412"/>
      <c r="G103" s="412"/>
      <c r="H103" s="412"/>
      <c r="I103" s="412"/>
      <c r="J103" s="412"/>
      <c r="K103" s="412"/>
      <c r="L103" s="413"/>
      <c r="M103" s="74"/>
      <c r="N103" s="74"/>
    </row>
    <row r="104" spans="1:14" s="43" customFormat="1" x14ac:dyDescent="0.2">
      <c r="A104" s="79"/>
      <c r="B104" s="371"/>
      <c r="C104" s="372"/>
      <c r="D104" s="372"/>
      <c r="E104" s="372"/>
      <c r="F104" s="372"/>
      <c r="G104" s="372"/>
      <c r="H104" s="372"/>
      <c r="I104" s="372"/>
      <c r="J104" s="372"/>
      <c r="K104" s="372"/>
      <c r="L104" s="373"/>
      <c r="M104" s="74"/>
      <c r="N104" s="74"/>
    </row>
    <row r="105" spans="1:14" s="43" customFormat="1" x14ac:dyDescent="0.2">
      <c r="A105" s="79"/>
      <c r="B105" s="53" t="s">
        <v>135</v>
      </c>
      <c r="C105" s="49" t="str">
        <f>IF(AND($D$9="Yes",C99="PASS",D99="PASS",E99="PASS",F99="PASS",G99="PASS",H99="PASS",I99="PASS",J99="PASS",K99="PASS",L99="PASS"),"PASS",IF($D$9="No","N/A","FAIL"))</f>
        <v>N/A</v>
      </c>
      <c r="D105" s="83"/>
      <c r="E105" s="83"/>
      <c r="F105" s="83"/>
      <c r="G105" s="83"/>
      <c r="H105" s="83"/>
      <c r="I105" s="83"/>
      <c r="J105" s="83"/>
      <c r="K105" s="83"/>
      <c r="L105" s="83"/>
      <c r="M105" s="74"/>
      <c r="N105" s="74"/>
    </row>
    <row r="106" spans="1:14" s="43" customFormat="1" x14ac:dyDescent="0.2">
      <c r="A106" s="79"/>
      <c r="B106" s="83"/>
      <c r="C106" s="83"/>
      <c r="D106" s="83"/>
      <c r="E106" s="83"/>
      <c r="F106" s="83"/>
      <c r="G106" s="83"/>
      <c r="H106" s="83"/>
      <c r="I106" s="83"/>
      <c r="J106" s="83"/>
      <c r="K106" s="83"/>
      <c r="L106" s="83"/>
      <c r="M106" s="74"/>
      <c r="N106" s="74"/>
    </row>
    <row r="107" spans="1:14" s="43" customFormat="1" ht="31.5" x14ac:dyDescent="0.25">
      <c r="A107" s="79"/>
      <c r="B107" s="50" t="s">
        <v>136</v>
      </c>
      <c r="C107" s="51" t="s">
        <v>98</v>
      </c>
      <c r="D107" s="51" t="s">
        <v>99</v>
      </c>
      <c r="E107" s="51" t="s">
        <v>100</v>
      </c>
      <c r="F107" s="51" t="s">
        <v>101</v>
      </c>
      <c r="G107" s="51" t="s">
        <v>102</v>
      </c>
      <c r="H107" s="51" t="s">
        <v>103</v>
      </c>
      <c r="I107" s="51" t="s">
        <v>104</v>
      </c>
      <c r="J107" s="51" t="s">
        <v>105</v>
      </c>
      <c r="K107" s="51" t="s">
        <v>106</v>
      </c>
      <c r="L107" s="51" t="s">
        <v>107</v>
      </c>
      <c r="M107" s="74"/>
      <c r="N107" s="74"/>
    </row>
    <row r="108" spans="1:14" s="114" customFormat="1" ht="15.75" x14ac:dyDescent="0.25">
      <c r="A108" s="112"/>
      <c r="B108" s="110" t="s">
        <v>781</v>
      </c>
      <c r="C108" s="113">
        <f t="shared" ref="C108:L108" si="13">C14</f>
        <v>0</v>
      </c>
      <c r="D108" s="113">
        <f t="shared" si="13"/>
        <v>0</v>
      </c>
      <c r="E108" s="113">
        <f t="shared" si="13"/>
        <v>0</v>
      </c>
      <c r="F108" s="113">
        <f t="shared" si="13"/>
        <v>0</v>
      </c>
      <c r="G108" s="113">
        <f t="shared" si="13"/>
        <v>0</v>
      </c>
      <c r="H108" s="113">
        <f t="shared" si="13"/>
        <v>0</v>
      </c>
      <c r="I108" s="113">
        <f t="shared" si="13"/>
        <v>0</v>
      </c>
      <c r="J108" s="113">
        <f t="shared" si="13"/>
        <v>0</v>
      </c>
      <c r="K108" s="113">
        <f t="shared" si="13"/>
        <v>0</v>
      </c>
      <c r="L108" s="113">
        <f t="shared" si="13"/>
        <v>0</v>
      </c>
      <c r="M108" s="74"/>
      <c r="N108" s="74"/>
    </row>
    <row r="109" spans="1:14" s="43" customFormat="1" ht="28.5" x14ac:dyDescent="0.2">
      <c r="A109" s="77"/>
      <c r="B109" s="132" t="s">
        <v>137</v>
      </c>
      <c r="C109" s="46"/>
      <c r="D109" s="103"/>
      <c r="E109" s="103"/>
      <c r="F109" s="103"/>
      <c r="G109" s="103"/>
      <c r="H109" s="103"/>
      <c r="I109" s="103"/>
      <c r="J109" s="103"/>
      <c r="K109" s="103"/>
      <c r="L109" s="46"/>
      <c r="M109" s="74"/>
      <c r="N109" s="74"/>
    </row>
    <row r="110" spans="1:14" s="43" customFormat="1" ht="92.25" x14ac:dyDescent="0.2">
      <c r="A110" s="77"/>
      <c r="B110" s="133" t="s">
        <v>795</v>
      </c>
      <c r="C110" s="46"/>
      <c r="D110" s="46"/>
      <c r="E110" s="46"/>
      <c r="F110" s="46"/>
      <c r="G110" s="46"/>
      <c r="H110" s="46"/>
      <c r="I110" s="46"/>
      <c r="J110" s="46"/>
      <c r="K110" s="46"/>
      <c r="L110" s="46"/>
      <c r="M110" s="74"/>
      <c r="N110" s="74"/>
    </row>
    <row r="111" spans="1:14" s="43" customFormat="1" ht="28.5" x14ac:dyDescent="0.2">
      <c r="A111" s="77"/>
      <c r="B111" s="133" t="s">
        <v>109</v>
      </c>
      <c r="C111" s="46"/>
      <c r="D111" s="46"/>
      <c r="E111" s="46"/>
      <c r="F111" s="46"/>
      <c r="G111" s="46"/>
      <c r="H111" s="46"/>
      <c r="I111" s="46"/>
      <c r="J111" s="46"/>
      <c r="K111" s="46"/>
      <c r="L111" s="46"/>
      <c r="M111" s="74"/>
      <c r="N111" s="74"/>
    </row>
    <row r="112" spans="1:14" s="43" customFormat="1" hidden="1" x14ac:dyDescent="0.2">
      <c r="A112" s="77"/>
      <c r="B112" s="47" t="s">
        <v>110</v>
      </c>
      <c r="C112" s="46" t="str">
        <f>IF(C109="No","PASS",IF(AND(C110="Yes",C111="Yes"),"PASS","FAIL"))</f>
        <v>FAIL</v>
      </c>
      <c r="D112" s="46" t="str">
        <f t="shared" ref="D112:L112" si="14">IF(D109="No","PASS",IF(AND(D110="Yes",D111="Yes"),"PASS","FAIL"))</f>
        <v>FAIL</v>
      </c>
      <c r="E112" s="46" t="str">
        <f t="shared" si="14"/>
        <v>FAIL</v>
      </c>
      <c r="F112" s="46" t="str">
        <f t="shared" si="14"/>
        <v>FAIL</v>
      </c>
      <c r="G112" s="46" t="str">
        <f t="shared" si="14"/>
        <v>FAIL</v>
      </c>
      <c r="H112" s="46" t="str">
        <f t="shared" si="14"/>
        <v>FAIL</v>
      </c>
      <c r="I112" s="46" t="str">
        <f t="shared" si="14"/>
        <v>FAIL</v>
      </c>
      <c r="J112" s="46" t="str">
        <f t="shared" si="14"/>
        <v>FAIL</v>
      </c>
      <c r="K112" s="46" t="str">
        <f t="shared" si="14"/>
        <v>FAIL</v>
      </c>
      <c r="L112" s="46" t="str">
        <f t="shared" si="14"/>
        <v>FAIL</v>
      </c>
      <c r="M112" s="74"/>
      <c r="N112" s="74"/>
    </row>
    <row r="113" spans="1:14" s="43" customFormat="1" x14ac:dyDescent="0.2">
      <c r="A113" s="74"/>
      <c r="B113" s="368" t="s">
        <v>32</v>
      </c>
      <c r="C113" s="369"/>
      <c r="D113" s="369"/>
      <c r="E113" s="369"/>
      <c r="F113" s="369"/>
      <c r="G113" s="369"/>
      <c r="H113" s="369"/>
      <c r="I113" s="369"/>
      <c r="J113" s="369"/>
      <c r="K113" s="369"/>
      <c r="L113" s="370"/>
      <c r="M113" s="74"/>
      <c r="N113" s="74"/>
    </row>
    <row r="114" spans="1:14" s="43" customFormat="1" x14ac:dyDescent="0.2">
      <c r="A114" s="74"/>
      <c r="B114" s="411"/>
      <c r="C114" s="412"/>
      <c r="D114" s="412"/>
      <c r="E114" s="412"/>
      <c r="F114" s="412"/>
      <c r="G114" s="412"/>
      <c r="H114" s="412"/>
      <c r="I114" s="412"/>
      <c r="J114" s="412"/>
      <c r="K114" s="412"/>
      <c r="L114" s="413"/>
      <c r="M114" s="74"/>
      <c r="N114" s="74"/>
    </row>
    <row r="115" spans="1:14" s="43" customFormat="1" x14ac:dyDescent="0.2">
      <c r="A115" s="74"/>
      <c r="B115" s="411"/>
      <c r="C115" s="412"/>
      <c r="D115" s="412"/>
      <c r="E115" s="412"/>
      <c r="F115" s="412"/>
      <c r="G115" s="412"/>
      <c r="H115" s="412"/>
      <c r="I115" s="412"/>
      <c r="J115" s="412"/>
      <c r="K115" s="412"/>
      <c r="L115" s="413"/>
      <c r="M115" s="74"/>
      <c r="N115" s="74"/>
    </row>
    <row r="116" spans="1:14" s="43" customFormat="1" x14ac:dyDescent="0.2">
      <c r="A116" s="74"/>
      <c r="B116" s="411"/>
      <c r="C116" s="412"/>
      <c r="D116" s="412"/>
      <c r="E116" s="412"/>
      <c r="F116" s="412"/>
      <c r="G116" s="412"/>
      <c r="H116" s="412"/>
      <c r="I116" s="412"/>
      <c r="J116" s="412"/>
      <c r="K116" s="412"/>
      <c r="L116" s="413"/>
      <c r="M116" s="74"/>
      <c r="N116" s="74"/>
    </row>
    <row r="117" spans="1:14" s="43" customFormat="1" x14ac:dyDescent="0.2">
      <c r="A117" s="74"/>
      <c r="B117" s="371"/>
      <c r="C117" s="372"/>
      <c r="D117" s="372"/>
      <c r="E117" s="372"/>
      <c r="F117" s="372"/>
      <c r="G117" s="372"/>
      <c r="H117" s="372"/>
      <c r="I117" s="372"/>
      <c r="J117" s="372"/>
      <c r="K117" s="372"/>
      <c r="L117" s="373"/>
      <c r="M117" s="74"/>
      <c r="N117" s="74"/>
    </row>
    <row r="118" spans="1:14" s="43" customFormat="1" x14ac:dyDescent="0.2">
      <c r="A118" s="74"/>
      <c r="B118" s="53" t="s">
        <v>138</v>
      </c>
      <c r="C118" s="49" t="str">
        <f>IF(AND($D$9="Yes",C112="PASS",D112="PASS",E112="PASS",F112="PASS",G112="PASS",H112="PASS",I112="PASS",J112="PASS",K112="PASS",L112="PASS"),"PASS",IF($D$9="No","N/A","FAIL"))</f>
        <v>N/A</v>
      </c>
      <c r="D118" s="74"/>
      <c r="E118" s="74"/>
      <c r="F118" s="74"/>
      <c r="G118" s="74"/>
      <c r="H118" s="74"/>
      <c r="I118" s="74"/>
      <c r="J118" s="74"/>
      <c r="K118" s="74"/>
      <c r="L118" s="74"/>
      <c r="M118" s="74"/>
      <c r="N118" s="74"/>
    </row>
    <row r="119" spans="1:14" x14ac:dyDescent="0.2"/>
    <row r="120" spans="1:14" s="43" customFormat="1" ht="15.75" x14ac:dyDescent="0.25">
      <c r="A120" s="93" t="s">
        <v>181</v>
      </c>
      <c r="B120" s="55" t="s">
        <v>139</v>
      </c>
      <c r="C120" s="56" t="str">
        <f>IF(AND($D$9="Yes",C24="PASS",C37="PASS",C50="PASS",C66="PASS",C82="PASS",C105="PASS",C118="PASS",C92="PASS"),"PASS",IF($D$9="No","N/A","FAIL"))</f>
        <v>N/A</v>
      </c>
      <c r="D120" s="74"/>
      <c r="E120" s="74"/>
      <c r="F120" s="74"/>
      <c r="G120" s="74"/>
      <c r="H120" s="74"/>
      <c r="I120" s="74"/>
      <c r="J120" s="74"/>
      <c r="K120" s="74"/>
      <c r="L120" s="74"/>
      <c r="M120" s="74"/>
      <c r="N120" s="74"/>
    </row>
    <row r="121" spans="1:14" x14ac:dyDescent="0.2"/>
    <row r="122" spans="1:14" s="43" customFormat="1" x14ac:dyDescent="0.2">
      <c r="A122" s="101" t="s">
        <v>140</v>
      </c>
      <c r="B122" s="74"/>
      <c r="C122" s="74"/>
      <c r="D122" s="74"/>
      <c r="E122" s="74"/>
      <c r="F122" s="74"/>
      <c r="G122" s="74"/>
      <c r="H122" s="74"/>
      <c r="I122" s="74"/>
      <c r="J122" s="74"/>
      <c r="K122" s="74"/>
      <c r="L122" s="74"/>
      <c r="M122" s="74"/>
      <c r="N122" s="74"/>
    </row>
    <row r="123" spans="1:14" x14ac:dyDescent="0.2">
      <c r="A123" s="101"/>
    </row>
    <row r="124" spans="1:14" s="43" customFormat="1" x14ac:dyDescent="0.2">
      <c r="A124" s="74"/>
      <c r="B124" s="375" t="s">
        <v>141</v>
      </c>
      <c r="C124" s="376"/>
      <c r="D124" s="376"/>
      <c r="E124" s="376"/>
      <c r="F124" s="376"/>
      <c r="G124" s="376"/>
      <c r="H124" s="376"/>
      <c r="I124" s="376"/>
      <c r="J124" s="376"/>
      <c r="K124" s="376"/>
      <c r="L124" s="376"/>
      <c r="M124" s="377"/>
      <c r="N124" s="74"/>
    </row>
    <row r="125" spans="1:14" s="43" customFormat="1" ht="205.5" customHeight="1" x14ac:dyDescent="0.2">
      <c r="A125" s="74"/>
      <c r="B125" s="386" t="s">
        <v>142</v>
      </c>
      <c r="C125" s="387"/>
      <c r="D125" s="387"/>
      <c r="E125" s="387"/>
      <c r="F125" s="387"/>
      <c r="G125" s="387"/>
      <c r="H125" s="387"/>
      <c r="I125" s="387"/>
      <c r="J125" s="387"/>
      <c r="K125" s="387"/>
      <c r="L125" s="387"/>
      <c r="M125" s="388"/>
      <c r="N125" s="74"/>
    </row>
    <row r="126" spans="1:14" x14ac:dyDescent="0.2"/>
    <row r="127" spans="1:14" ht="15.75" x14ac:dyDescent="0.25">
      <c r="B127" s="88" t="s">
        <v>143</v>
      </c>
    </row>
    <row r="128" spans="1:14" ht="29.25" customHeight="1" x14ac:dyDescent="0.2">
      <c r="B128" s="384" t="s">
        <v>144</v>
      </c>
      <c r="C128" s="384"/>
      <c r="D128" s="384"/>
      <c r="E128" s="384"/>
      <c r="F128" s="384"/>
      <c r="G128" s="384"/>
      <c r="H128" s="384"/>
      <c r="I128" s="384"/>
      <c r="J128" s="384"/>
      <c r="K128" s="384"/>
      <c r="L128" s="384"/>
      <c r="M128" s="384"/>
    </row>
    <row r="129" spans="1:14" x14ac:dyDescent="0.2"/>
    <row r="130" spans="1:14" s="43" customFormat="1" ht="75.75" customHeight="1" x14ac:dyDescent="0.2">
      <c r="A130" s="74"/>
      <c r="B130" s="57"/>
      <c r="C130" s="379" t="s">
        <v>145</v>
      </c>
      <c r="D130" s="379"/>
      <c r="E130" s="379" t="s">
        <v>146</v>
      </c>
      <c r="F130" s="379"/>
      <c r="G130" s="389" t="s">
        <v>32</v>
      </c>
      <c r="H130" s="390"/>
      <c r="I130" s="390"/>
      <c r="J130" s="390"/>
      <c r="K130" s="391"/>
      <c r="L130" s="74"/>
      <c r="M130" s="74"/>
      <c r="N130" s="74"/>
    </row>
    <row r="131" spans="1:14" s="58" customFormat="1" ht="27.75" customHeight="1" x14ac:dyDescent="0.25">
      <c r="A131" s="78"/>
      <c r="B131" s="230" t="s">
        <v>300</v>
      </c>
      <c r="C131" s="380"/>
      <c r="D131" s="380"/>
      <c r="E131" s="380"/>
      <c r="F131" s="380"/>
      <c r="G131" s="392"/>
      <c r="H131" s="393"/>
      <c r="I131" s="393"/>
      <c r="J131" s="393"/>
      <c r="K131" s="394"/>
      <c r="L131" s="78"/>
      <c r="M131" s="78"/>
      <c r="N131" s="78"/>
    </row>
    <row r="132" spans="1:14" s="58" customFormat="1" ht="20.25" customHeight="1" x14ac:dyDescent="0.25">
      <c r="A132" s="78"/>
      <c r="B132" s="395" t="s">
        <v>782</v>
      </c>
      <c r="C132" s="396"/>
      <c r="D132" s="396"/>
      <c r="E132" s="396"/>
      <c r="F132" s="396"/>
      <c r="G132" s="396"/>
      <c r="H132" s="396"/>
      <c r="I132" s="396"/>
      <c r="J132" s="396"/>
      <c r="K132" s="397"/>
      <c r="L132" s="78"/>
      <c r="M132" s="78"/>
      <c r="N132" s="78"/>
    </row>
    <row r="133" spans="1:14" s="58" customFormat="1" ht="27.75" customHeight="1" x14ac:dyDescent="0.25">
      <c r="A133" s="78"/>
      <c r="B133" s="118" t="s">
        <v>783</v>
      </c>
      <c r="C133" s="381"/>
      <c r="D133" s="381"/>
      <c r="E133" s="381"/>
      <c r="F133" s="381"/>
      <c r="G133" s="378"/>
      <c r="H133" s="378"/>
      <c r="I133" s="378"/>
      <c r="J133" s="378"/>
      <c r="K133" s="378"/>
      <c r="L133" s="78"/>
      <c r="M133" s="78"/>
      <c r="N133" s="78"/>
    </row>
    <row r="134" spans="1:14" s="58" customFormat="1" ht="27.75" customHeight="1" x14ac:dyDescent="0.25">
      <c r="A134" s="78"/>
      <c r="B134" s="120" t="s">
        <v>147</v>
      </c>
      <c r="C134" s="385"/>
      <c r="D134" s="385"/>
      <c r="E134" s="385"/>
      <c r="F134" s="385"/>
      <c r="G134" s="378"/>
      <c r="H134" s="378"/>
      <c r="I134" s="378"/>
      <c r="J134" s="378"/>
      <c r="K134" s="378"/>
      <c r="L134" s="78"/>
      <c r="M134" s="78"/>
      <c r="N134" s="78"/>
    </row>
    <row r="135" spans="1:14" s="58" customFormat="1" ht="27.75" customHeight="1" x14ac:dyDescent="0.25">
      <c r="A135" s="78"/>
      <c r="B135" s="115" t="s">
        <v>784</v>
      </c>
      <c r="C135" s="380"/>
      <c r="D135" s="380"/>
      <c r="E135" s="380"/>
      <c r="F135" s="380"/>
      <c r="G135" s="378"/>
      <c r="H135" s="378"/>
      <c r="I135" s="378"/>
      <c r="J135" s="378"/>
      <c r="K135" s="378"/>
      <c r="L135" s="78"/>
      <c r="M135" s="78"/>
      <c r="N135" s="78"/>
    </row>
    <row r="136" spans="1:14" s="58" customFormat="1" ht="27.75" customHeight="1" x14ac:dyDescent="0.25">
      <c r="A136" s="78"/>
      <c r="B136" s="121" t="s">
        <v>785</v>
      </c>
      <c r="C136" s="380"/>
      <c r="D136" s="380"/>
      <c r="E136" s="380"/>
      <c r="F136" s="380"/>
      <c r="G136" s="378"/>
      <c r="H136" s="378"/>
      <c r="I136" s="378"/>
      <c r="J136" s="378"/>
      <c r="K136" s="378"/>
      <c r="L136" s="78"/>
      <c r="M136" s="78"/>
      <c r="N136" s="78"/>
    </row>
    <row r="137" spans="1:14" s="58" customFormat="1" ht="27.75" customHeight="1" x14ac:dyDescent="0.25">
      <c r="A137" s="78"/>
      <c r="B137" s="119" t="s">
        <v>788</v>
      </c>
      <c r="C137" s="380"/>
      <c r="D137" s="380"/>
      <c r="E137" s="380"/>
      <c r="F137" s="380"/>
      <c r="G137" s="378"/>
      <c r="H137" s="378"/>
      <c r="I137" s="378"/>
      <c r="J137" s="378"/>
      <c r="K137" s="378"/>
      <c r="L137" s="78"/>
      <c r="M137" s="78"/>
      <c r="N137" s="78"/>
    </row>
    <row r="138" spans="1:14" s="58" customFormat="1" ht="27.75" customHeight="1" x14ac:dyDescent="0.25">
      <c r="A138" s="78"/>
      <c r="B138" s="119" t="s">
        <v>789</v>
      </c>
      <c r="C138" s="380"/>
      <c r="D138" s="380"/>
      <c r="E138" s="380"/>
      <c r="F138" s="380"/>
      <c r="G138" s="378"/>
      <c r="H138" s="378"/>
      <c r="I138" s="378"/>
      <c r="J138" s="378"/>
      <c r="K138" s="378"/>
      <c r="L138" s="78"/>
      <c r="M138" s="78"/>
      <c r="N138" s="78"/>
    </row>
    <row r="139" spans="1:14" s="58" customFormat="1" ht="27.75" customHeight="1" x14ac:dyDescent="0.25">
      <c r="A139" s="78"/>
      <c r="B139" s="115" t="s">
        <v>786</v>
      </c>
      <c r="C139" s="380"/>
      <c r="D139" s="380"/>
      <c r="E139" s="380"/>
      <c r="F139" s="380"/>
      <c r="G139" s="378"/>
      <c r="H139" s="378"/>
      <c r="I139" s="378"/>
      <c r="J139" s="378"/>
      <c r="K139" s="378"/>
      <c r="L139" s="78"/>
      <c r="M139" s="78"/>
      <c r="N139" s="78"/>
    </row>
    <row r="140" spans="1:14" s="58" customFormat="1" ht="27.75" customHeight="1" x14ac:dyDescent="0.25">
      <c r="A140" s="78"/>
      <c r="B140" s="116" t="s">
        <v>787</v>
      </c>
      <c r="C140" s="399"/>
      <c r="D140" s="400"/>
      <c r="E140" s="399"/>
      <c r="F140" s="401"/>
      <c r="G140" s="378"/>
      <c r="H140" s="378"/>
      <c r="I140" s="378"/>
      <c r="J140" s="378"/>
      <c r="K140" s="378"/>
      <c r="L140" s="78"/>
      <c r="M140" s="78"/>
      <c r="N140" s="78"/>
    </row>
    <row r="141" spans="1:14" s="43" customFormat="1" ht="20.25" customHeight="1" x14ac:dyDescent="0.2">
      <c r="A141" s="93" t="s">
        <v>182</v>
      </c>
      <c r="B141" s="53" t="s">
        <v>148</v>
      </c>
      <c r="C141" s="117" t="str">
        <f>IF(AND(D9="Yes",C131="Yes",E131="Yes"),"PASS",IF(D9="No","N/A","FAIL"))</f>
        <v>N/A</v>
      </c>
      <c r="D141" s="74"/>
      <c r="E141" s="74"/>
      <c r="F141" s="74"/>
      <c r="G141" s="74"/>
      <c r="H141" s="74"/>
      <c r="I141" s="74"/>
      <c r="J141" s="74"/>
      <c r="K141" s="74"/>
      <c r="L141" s="74"/>
      <c r="M141" s="74"/>
      <c r="N141" s="74"/>
    </row>
    <row r="142" spans="1:14" s="43" customFormat="1" x14ac:dyDescent="0.2">
      <c r="A142" s="74"/>
      <c r="B142" s="74"/>
      <c r="C142" s="74"/>
      <c r="D142" s="74"/>
      <c r="E142" s="74"/>
      <c r="F142" s="74"/>
      <c r="G142" s="74"/>
      <c r="H142" s="74"/>
      <c r="I142" s="74"/>
      <c r="J142" s="74"/>
      <c r="K142" s="74"/>
      <c r="L142" s="74"/>
      <c r="M142" s="74"/>
      <c r="N142" s="74"/>
    </row>
    <row r="143" spans="1:14" ht="15.75" x14ac:dyDescent="0.25">
      <c r="B143" s="88" t="s">
        <v>149</v>
      </c>
    </row>
    <row r="144" spans="1:14" s="77" customFormat="1" ht="45" customHeight="1" x14ac:dyDescent="0.25">
      <c r="B144" s="398" t="s">
        <v>150</v>
      </c>
      <c r="C144" s="398"/>
      <c r="D144" s="398"/>
      <c r="E144" s="398"/>
      <c r="F144" s="398"/>
      <c r="G144" s="398"/>
      <c r="H144" s="398"/>
      <c r="I144" s="398"/>
      <c r="J144" s="398"/>
      <c r="K144" s="398"/>
      <c r="L144" s="398"/>
      <c r="M144" s="398"/>
    </row>
    <row r="145" spans="1:14" x14ac:dyDescent="0.2"/>
    <row r="146" spans="1:14" s="43" customFormat="1" ht="19.5" customHeight="1" x14ac:dyDescent="0.2">
      <c r="A146" s="74"/>
      <c r="B146" s="382" t="s">
        <v>151</v>
      </c>
      <c r="C146" s="382"/>
      <c r="D146" s="375" t="s">
        <v>32</v>
      </c>
      <c r="E146" s="376"/>
      <c r="F146" s="376"/>
      <c r="G146" s="376"/>
      <c r="H146" s="376"/>
      <c r="I146" s="376"/>
      <c r="J146" s="376"/>
      <c r="K146" s="377"/>
      <c r="L146" s="74"/>
      <c r="M146" s="74"/>
      <c r="N146" s="74"/>
    </row>
    <row r="147" spans="1:14" s="43" customFormat="1" ht="28.5" x14ac:dyDescent="0.2">
      <c r="A147" s="74"/>
      <c r="B147" s="135" t="s">
        <v>152</v>
      </c>
      <c r="C147" s="64"/>
      <c r="D147" s="374"/>
      <c r="E147" s="374"/>
      <c r="F147" s="374"/>
      <c r="G147" s="374"/>
      <c r="H147" s="374"/>
      <c r="I147" s="374"/>
      <c r="J147" s="374"/>
      <c r="K147" s="374"/>
      <c r="L147" s="74"/>
      <c r="M147" s="74"/>
      <c r="N147" s="74"/>
    </row>
    <row r="148" spans="1:14" s="43" customFormat="1" ht="42.75" x14ac:dyDescent="0.2">
      <c r="A148" s="74"/>
      <c r="B148" s="135" t="s">
        <v>153</v>
      </c>
      <c r="C148" s="64"/>
      <c r="D148" s="374"/>
      <c r="E148" s="374"/>
      <c r="F148" s="374"/>
      <c r="G148" s="374"/>
      <c r="H148" s="374"/>
      <c r="I148" s="374"/>
      <c r="J148" s="374"/>
      <c r="K148" s="374"/>
      <c r="L148" s="74"/>
      <c r="M148" s="74"/>
      <c r="N148" s="74"/>
    </row>
    <row r="149" spans="1:14" s="43" customFormat="1" ht="31.5" customHeight="1" x14ac:dyDescent="0.2">
      <c r="A149" s="74"/>
      <c r="B149" s="135" t="s">
        <v>154</v>
      </c>
      <c r="C149" s="64"/>
      <c r="D149" s="374"/>
      <c r="E149" s="374"/>
      <c r="F149" s="374"/>
      <c r="G149" s="374"/>
      <c r="H149" s="374"/>
      <c r="I149" s="374"/>
      <c r="J149" s="374"/>
      <c r="K149" s="374"/>
      <c r="L149" s="74"/>
      <c r="M149" s="74"/>
      <c r="N149" s="74"/>
    </row>
    <row r="150" spans="1:14" s="43" customFormat="1" ht="42.75" x14ac:dyDescent="0.2">
      <c r="A150" s="74"/>
      <c r="B150" s="135" t="s">
        <v>301</v>
      </c>
      <c r="C150" s="64"/>
      <c r="D150" s="374"/>
      <c r="E150" s="374"/>
      <c r="F150" s="374"/>
      <c r="G150" s="374"/>
      <c r="H150" s="374"/>
      <c r="I150" s="374"/>
      <c r="J150" s="374"/>
      <c r="K150" s="374"/>
      <c r="L150" s="74"/>
      <c r="M150" s="74"/>
      <c r="N150" s="74"/>
    </row>
    <row r="151" spans="1:14" s="43" customFormat="1" ht="23.25" customHeight="1" x14ac:dyDescent="0.2">
      <c r="A151" s="93" t="s">
        <v>183</v>
      </c>
      <c r="B151" s="53" t="s">
        <v>155</v>
      </c>
      <c r="C151" s="59" t="str">
        <f>IF(AND(D9="Yes",C147="Yes",C148="Yes",C149="Yes",C150="Yes"),"PASS",IF(D9="No","N/A","FAIL"))</f>
        <v>N/A</v>
      </c>
      <c r="D151" s="74"/>
      <c r="E151" s="74"/>
      <c r="F151" s="74"/>
      <c r="G151" s="74"/>
      <c r="H151" s="74"/>
      <c r="I151" s="74"/>
      <c r="J151" s="74"/>
      <c r="K151" s="74"/>
      <c r="L151" s="74"/>
      <c r="M151" s="74"/>
      <c r="N151" s="74"/>
    </row>
    <row r="152" spans="1:14" x14ac:dyDescent="0.2"/>
    <row r="153" spans="1:14" ht="15.75" x14ac:dyDescent="0.25">
      <c r="A153" s="102" t="s">
        <v>156</v>
      </c>
      <c r="B153" s="88"/>
    </row>
    <row r="154" spans="1:14" ht="31.5" customHeight="1" x14ac:dyDescent="0.2">
      <c r="B154" s="384" t="s">
        <v>157</v>
      </c>
      <c r="C154" s="384"/>
      <c r="D154" s="384"/>
      <c r="E154" s="384"/>
      <c r="F154" s="384"/>
      <c r="G154" s="384"/>
      <c r="H154" s="384"/>
      <c r="I154" s="384"/>
      <c r="J154" s="384"/>
      <c r="K154" s="384"/>
      <c r="L154" s="384"/>
      <c r="M154" s="384"/>
    </row>
    <row r="155" spans="1:14" x14ac:dyDescent="0.2"/>
    <row r="156" spans="1:14" s="43" customFormat="1" ht="18" customHeight="1" x14ac:dyDescent="0.2">
      <c r="A156" s="74"/>
      <c r="B156" s="382" t="s">
        <v>151</v>
      </c>
      <c r="C156" s="382"/>
      <c r="D156" s="375" t="s">
        <v>32</v>
      </c>
      <c r="E156" s="376"/>
      <c r="F156" s="376"/>
      <c r="G156" s="376"/>
      <c r="H156" s="376"/>
      <c r="I156" s="376"/>
      <c r="J156" s="376"/>
      <c r="K156" s="377"/>
      <c r="L156" s="74"/>
      <c r="M156" s="74"/>
      <c r="N156" s="74"/>
    </row>
    <row r="157" spans="1:14" s="43" customFormat="1" ht="28.5" x14ac:dyDescent="0.2">
      <c r="A157" s="74"/>
      <c r="B157" s="135" t="s">
        <v>158</v>
      </c>
      <c r="C157" s="73"/>
      <c r="D157" s="374"/>
      <c r="E157" s="374"/>
      <c r="F157" s="374"/>
      <c r="G157" s="374"/>
      <c r="H157" s="374"/>
      <c r="I157" s="374"/>
      <c r="J157" s="374"/>
      <c r="K157" s="374"/>
      <c r="L157" s="74"/>
      <c r="M157" s="74"/>
      <c r="N157" s="74"/>
    </row>
    <row r="158" spans="1:14" s="43" customFormat="1" ht="28.5" x14ac:dyDescent="0.2">
      <c r="A158" s="74"/>
      <c r="B158" s="135" t="s">
        <v>159</v>
      </c>
      <c r="C158" s="73"/>
      <c r="D158" s="374"/>
      <c r="E158" s="374"/>
      <c r="F158" s="374"/>
      <c r="G158" s="374"/>
      <c r="H158" s="374"/>
      <c r="I158" s="374"/>
      <c r="J158" s="374"/>
      <c r="K158" s="374"/>
      <c r="L158" s="74"/>
      <c r="M158" s="74"/>
      <c r="N158" s="74"/>
    </row>
    <row r="159" spans="1:14" s="43" customFormat="1" x14ac:dyDescent="0.2">
      <c r="A159" s="93" t="s">
        <v>185</v>
      </c>
      <c r="B159" s="53" t="s">
        <v>160</v>
      </c>
      <c r="C159" s="59" t="str">
        <f>IF(AND($D$9="Yes",C157="Yes",C158="Yes"),"PASS",IF(AND($D$9="Yes",C157="N/A",C158="N/A"),"PASS",IF($D$9="No","N/A","FAIL")))</f>
        <v>N/A</v>
      </c>
      <c r="D159" s="74"/>
      <c r="E159" s="74"/>
      <c r="F159" s="74"/>
      <c r="G159" s="74"/>
      <c r="H159" s="74"/>
      <c r="I159" s="74"/>
      <c r="J159" s="74"/>
      <c r="K159" s="74"/>
      <c r="L159" s="74"/>
      <c r="M159" s="74"/>
      <c r="N159" s="74"/>
    </row>
    <row r="160" spans="1:14" x14ac:dyDescent="0.2"/>
    <row r="161" spans="1:14" ht="15.75" x14ac:dyDescent="0.25">
      <c r="A161" s="102" t="s">
        <v>161</v>
      </c>
      <c r="B161" s="88"/>
    </row>
    <row r="162" spans="1:14" ht="36.75" customHeight="1" x14ac:dyDescent="0.2">
      <c r="B162" s="398" t="s">
        <v>162</v>
      </c>
      <c r="C162" s="398"/>
      <c r="D162" s="398"/>
      <c r="E162" s="398"/>
      <c r="F162" s="398"/>
      <c r="G162" s="398"/>
      <c r="H162" s="398"/>
      <c r="I162" s="398"/>
      <c r="J162" s="398"/>
      <c r="K162" s="398"/>
      <c r="L162" s="398"/>
      <c r="M162" s="398"/>
    </row>
    <row r="163" spans="1:14" x14ac:dyDescent="0.2"/>
    <row r="164" spans="1:14" s="43" customFormat="1" ht="17.25" customHeight="1" x14ac:dyDescent="0.2">
      <c r="A164" s="74"/>
      <c r="B164" s="228" t="s">
        <v>1078</v>
      </c>
      <c r="C164" s="229" t="s">
        <v>39</v>
      </c>
      <c r="D164" s="74"/>
      <c r="E164" s="74"/>
      <c r="F164" s="74"/>
      <c r="G164" s="74"/>
      <c r="H164" s="74"/>
      <c r="I164" s="74"/>
      <c r="J164" s="74"/>
      <c r="K164" s="74"/>
      <c r="L164" s="74"/>
      <c r="M164" s="74"/>
      <c r="N164" s="74"/>
    </row>
    <row r="165" spans="1:14" x14ac:dyDescent="0.2">
      <c r="B165" s="79"/>
    </row>
    <row r="166" spans="1:14" s="43" customFormat="1" x14ac:dyDescent="0.2">
      <c r="A166" s="74"/>
      <c r="B166" s="60" t="s">
        <v>151</v>
      </c>
      <c r="C166" s="61"/>
      <c r="D166" s="375" t="s">
        <v>32</v>
      </c>
      <c r="E166" s="376"/>
      <c r="F166" s="376"/>
      <c r="G166" s="376"/>
      <c r="H166" s="376"/>
      <c r="I166" s="376"/>
      <c r="J166" s="376"/>
      <c r="K166" s="377"/>
      <c r="L166" s="74"/>
      <c r="M166" s="74"/>
      <c r="N166" s="74"/>
    </row>
    <row r="167" spans="1:14" s="43" customFormat="1" ht="28.5" x14ac:dyDescent="0.2">
      <c r="A167" s="74"/>
      <c r="B167" s="135" t="s">
        <v>163</v>
      </c>
      <c r="C167" s="46"/>
      <c r="D167" s="374"/>
      <c r="E167" s="374"/>
      <c r="F167" s="374"/>
      <c r="G167" s="374"/>
      <c r="H167" s="374"/>
      <c r="I167" s="374"/>
      <c r="J167" s="374"/>
      <c r="K167" s="374"/>
      <c r="L167" s="74"/>
      <c r="M167" s="74"/>
      <c r="N167" s="74"/>
    </row>
    <row r="168" spans="1:14" s="43" customFormat="1" ht="42.75" x14ac:dyDescent="0.2">
      <c r="A168" s="74"/>
      <c r="B168" s="135" t="s">
        <v>153</v>
      </c>
      <c r="C168" s="46"/>
      <c r="D168" s="374"/>
      <c r="E168" s="374"/>
      <c r="F168" s="374"/>
      <c r="G168" s="374"/>
      <c r="H168" s="374"/>
      <c r="I168" s="374"/>
      <c r="J168" s="374"/>
      <c r="K168" s="374"/>
      <c r="L168" s="74"/>
      <c r="M168" s="74"/>
      <c r="N168" s="74"/>
    </row>
    <row r="169" spans="1:14" s="43" customFormat="1" ht="42.75" x14ac:dyDescent="0.2">
      <c r="A169" s="74"/>
      <c r="B169" s="135" t="s">
        <v>164</v>
      </c>
      <c r="C169" s="46"/>
      <c r="D169" s="374"/>
      <c r="E169" s="374"/>
      <c r="F169" s="374"/>
      <c r="G169" s="374"/>
      <c r="H169" s="374"/>
      <c r="I169" s="374"/>
      <c r="J169" s="374"/>
      <c r="K169" s="374"/>
      <c r="L169" s="74"/>
      <c r="M169" s="74"/>
      <c r="N169" s="74"/>
    </row>
    <row r="170" spans="1:14" s="43" customFormat="1" x14ac:dyDescent="0.2">
      <c r="A170" s="93" t="s">
        <v>184</v>
      </c>
      <c r="B170" s="53" t="s">
        <v>165</v>
      </c>
      <c r="C170" s="59" t="str">
        <f>IF(AND(C164="No",$D$9="Yes"),"PASS",IF(AND($D$9="Yes",C167="Yes",C168="Yes",C169="Yes"),"PASS",IF($D$9="No","NA","FAIL")))</f>
        <v>NA</v>
      </c>
      <c r="D170" s="74"/>
      <c r="E170" s="74"/>
      <c r="F170" s="74"/>
      <c r="G170" s="74"/>
      <c r="H170" s="74"/>
      <c r="I170" s="74"/>
      <c r="J170" s="74"/>
      <c r="K170" s="74"/>
      <c r="L170" s="74"/>
      <c r="M170" s="74"/>
      <c r="N170" s="74"/>
    </row>
    <row r="171" spans="1:14" x14ac:dyDescent="0.2"/>
    <row r="172" spans="1:14" s="43" customFormat="1" ht="18" x14ac:dyDescent="0.25">
      <c r="A172" s="93" t="s">
        <v>186</v>
      </c>
      <c r="B172" s="90" t="s">
        <v>875</v>
      </c>
      <c r="C172" s="91" t="str">
        <f>IF(AND($D$9="Yes",$C$120="PASS",$C$141="PASS",$C$151="PASS",$C$159="PASS",$C$170="PASS"),"PASS",IF($D$9="No","N/A","FAIL"))</f>
        <v>N/A</v>
      </c>
      <c r="D172" s="74"/>
      <c r="E172" s="74"/>
      <c r="F172" s="74"/>
      <c r="G172" s="74"/>
      <c r="H172" s="74"/>
      <c r="I172" s="74"/>
      <c r="J172" s="74"/>
      <c r="K172" s="74"/>
      <c r="L172" s="74"/>
      <c r="M172" s="74"/>
      <c r="N172" s="74"/>
    </row>
    <row r="173" spans="1:14" x14ac:dyDescent="0.2"/>
    <row r="174" spans="1:14" ht="15.75" x14ac:dyDescent="0.25">
      <c r="B174" s="402" t="s">
        <v>14</v>
      </c>
      <c r="C174" s="403"/>
      <c r="D174" s="403"/>
      <c r="E174" s="403"/>
      <c r="F174" s="403"/>
      <c r="G174" s="403"/>
      <c r="H174" s="403"/>
      <c r="I174" s="403"/>
      <c r="J174" s="403"/>
      <c r="K174" s="403"/>
      <c r="L174" s="404"/>
    </row>
    <row r="175" spans="1:14" x14ac:dyDescent="0.2">
      <c r="B175" s="405"/>
      <c r="C175" s="406"/>
      <c r="D175" s="406"/>
      <c r="E175" s="406"/>
      <c r="F175" s="406"/>
      <c r="G175" s="406"/>
      <c r="H175" s="406"/>
      <c r="I175" s="406"/>
      <c r="J175" s="406"/>
      <c r="K175" s="406"/>
      <c r="L175" s="407"/>
    </row>
    <row r="176" spans="1:14" x14ac:dyDescent="0.2">
      <c r="B176" s="405"/>
      <c r="C176" s="406"/>
      <c r="D176" s="406"/>
      <c r="E176" s="406"/>
      <c r="F176" s="406"/>
      <c r="G176" s="406"/>
      <c r="H176" s="406"/>
      <c r="I176" s="406"/>
      <c r="J176" s="406"/>
      <c r="K176" s="406"/>
      <c r="L176" s="407"/>
    </row>
    <row r="177" spans="2:12" x14ac:dyDescent="0.2">
      <c r="B177" s="405"/>
      <c r="C177" s="406"/>
      <c r="D177" s="406"/>
      <c r="E177" s="406"/>
      <c r="F177" s="406"/>
      <c r="G177" s="406"/>
      <c r="H177" s="406"/>
      <c r="I177" s="406"/>
      <c r="J177" s="406"/>
      <c r="K177" s="406"/>
      <c r="L177" s="407"/>
    </row>
    <row r="178" spans="2:12" x14ac:dyDescent="0.2">
      <c r="B178" s="405"/>
      <c r="C178" s="406"/>
      <c r="D178" s="406"/>
      <c r="E178" s="406"/>
      <c r="F178" s="406"/>
      <c r="G178" s="406"/>
      <c r="H178" s="406"/>
      <c r="I178" s="406"/>
      <c r="J178" s="406"/>
      <c r="K178" s="406"/>
      <c r="L178" s="407"/>
    </row>
    <row r="179" spans="2:12" x14ac:dyDescent="0.2">
      <c r="B179" s="405"/>
      <c r="C179" s="406"/>
      <c r="D179" s="406"/>
      <c r="E179" s="406"/>
      <c r="F179" s="406"/>
      <c r="G179" s="406"/>
      <c r="H179" s="406"/>
      <c r="I179" s="406"/>
      <c r="J179" s="406"/>
      <c r="K179" s="406"/>
      <c r="L179" s="407"/>
    </row>
    <row r="180" spans="2:12" x14ac:dyDescent="0.2">
      <c r="B180" s="405"/>
      <c r="C180" s="406"/>
      <c r="D180" s="406"/>
      <c r="E180" s="406"/>
      <c r="F180" s="406"/>
      <c r="G180" s="406"/>
      <c r="H180" s="406"/>
      <c r="I180" s="406"/>
      <c r="J180" s="406"/>
      <c r="K180" s="406"/>
      <c r="L180" s="407"/>
    </row>
    <row r="181" spans="2:12" x14ac:dyDescent="0.2">
      <c r="B181" s="405"/>
      <c r="C181" s="406"/>
      <c r="D181" s="406"/>
      <c r="E181" s="406"/>
      <c r="F181" s="406"/>
      <c r="G181" s="406"/>
      <c r="H181" s="406"/>
      <c r="I181" s="406"/>
      <c r="J181" s="406"/>
      <c r="K181" s="406"/>
      <c r="L181" s="407"/>
    </row>
    <row r="182" spans="2:12" x14ac:dyDescent="0.2">
      <c r="B182" s="405"/>
      <c r="C182" s="406"/>
      <c r="D182" s="406"/>
      <c r="E182" s="406"/>
      <c r="F182" s="406"/>
      <c r="G182" s="406"/>
      <c r="H182" s="406"/>
      <c r="I182" s="406"/>
      <c r="J182" s="406"/>
      <c r="K182" s="406"/>
      <c r="L182" s="407"/>
    </row>
    <row r="183" spans="2:12" x14ac:dyDescent="0.2">
      <c r="B183" s="408"/>
      <c r="C183" s="409"/>
      <c r="D183" s="409"/>
      <c r="E183" s="409"/>
      <c r="F183" s="409"/>
      <c r="G183" s="409"/>
      <c r="H183" s="409"/>
      <c r="I183" s="409"/>
      <c r="J183" s="409"/>
      <c r="K183" s="409"/>
      <c r="L183" s="410"/>
    </row>
    <row r="184" spans="2:12" x14ac:dyDescent="0.2"/>
    <row r="185" spans="2:12" x14ac:dyDescent="0.2"/>
    <row r="186" spans="2:12" x14ac:dyDescent="0.2"/>
    <row r="187" spans="2:12" x14ac:dyDescent="0.2"/>
    <row r="188" spans="2:12" x14ac:dyDescent="0.2"/>
    <row r="189" spans="2:12" x14ac:dyDescent="0.2"/>
    <row r="190" spans="2:12" x14ac:dyDescent="0.2"/>
    <row r="191" spans="2:12" x14ac:dyDescent="0.2"/>
  </sheetData>
  <sheetProtection password="DB6B" sheet="1" objects="1" scenarios="1"/>
  <protectedRanges>
    <protectedRange sqref="C14:L14" name="Range5"/>
    <protectedRange sqref="C14:L14" name="Range3"/>
    <protectedRange sqref="D9 C15:L17 B20 C28:L30 B33 B46 C54:L59 B62 C70:L75 B78 C96:L98 B101 C109:L111 B114 C41:L43" name="Range1"/>
    <protectedRange sqref="C131:K131 C133:K140 C147:K150 C157:K158 C164 C167:K169 B175" name="Range2"/>
    <protectedRange sqref="C14:L14 C86:L88 B91" name="Range4"/>
  </protectedRanges>
  <mergeCells count="60">
    <mergeCell ref="B174:L174"/>
    <mergeCell ref="B175:L183"/>
    <mergeCell ref="B113:L113"/>
    <mergeCell ref="B101:L104"/>
    <mergeCell ref="B20:L23"/>
    <mergeCell ref="B33:L36"/>
    <mergeCell ref="B46:L49"/>
    <mergeCell ref="B62:L65"/>
    <mergeCell ref="B78:L81"/>
    <mergeCell ref="B32:L32"/>
    <mergeCell ref="B45:L45"/>
    <mergeCell ref="B61:L61"/>
    <mergeCell ref="B77:L77"/>
    <mergeCell ref="B100:L100"/>
    <mergeCell ref="B114:L117"/>
    <mergeCell ref="B124:M124"/>
    <mergeCell ref="B162:M162"/>
    <mergeCell ref="B144:M144"/>
    <mergeCell ref="B146:C146"/>
    <mergeCell ref="C138:D138"/>
    <mergeCell ref="E138:F138"/>
    <mergeCell ref="C139:D139"/>
    <mergeCell ref="E139:F139"/>
    <mergeCell ref="C140:D140"/>
    <mergeCell ref="E140:F140"/>
    <mergeCell ref="G136:K138"/>
    <mergeCell ref="G139:K139"/>
    <mergeCell ref="G140:K140"/>
    <mergeCell ref="B9:C9"/>
    <mergeCell ref="B154:M154"/>
    <mergeCell ref="C135:D135"/>
    <mergeCell ref="E135:F135"/>
    <mergeCell ref="C136:D136"/>
    <mergeCell ref="E136:F136"/>
    <mergeCell ref="C137:D137"/>
    <mergeCell ref="E137:F137"/>
    <mergeCell ref="C134:D134"/>
    <mergeCell ref="E134:F134"/>
    <mergeCell ref="B125:M125"/>
    <mergeCell ref="B128:M128"/>
    <mergeCell ref="C130:D130"/>
    <mergeCell ref="G130:K130"/>
    <mergeCell ref="G131:K131"/>
    <mergeCell ref="B132:K132"/>
    <mergeCell ref="B90:L90"/>
    <mergeCell ref="B91:L91"/>
    <mergeCell ref="D167:K169"/>
    <mergeCell ref="D146:K146"/>
    <mergeCell ref="D147:K150"/>
    <mergeCell ref="D156:K156"/>
    <mergeCell ref="D157:K158"/>
    <mergeCell ref="D166:K166"/>
    <mergeCell ref="G133:K134"/>
    <mergeCell ref="G135:K135"/>
    <mergeCell ref="E130:F130"/>
    <mergeCell ref="C131:D131"/>
    <mergeCell ref="E131:F131"/>
    <mergeCell ref="C133:D133"/>
    <mergeCell ref="E133:F133"/>
    <mergeCell ref="B156:C156"/>
  </mergeCells>
  <dataValidations count="3">
    <dataValidation type="list" allowBlank="1" showInputMessage="1" showErrorMessage="1" sqref="C165">
      <formula1>"yesno"</formula1>
    </dataValidation>
    <dataValidation type="list" allowBlank="1" showInputMessage="1" showErrorMessage="1" sqref="C167:C169 C16:L17 C29:L30 C87:L88 C55:L59 C71:L75 C97:L98 C110:L111 C157:C158 C133:F140 C42:L43">
      <formula1>yesnona</formula1>
    </dataValidation>
    <dataValidation type="list" allowBlank="1" showInputMessage="1" showErrorMessage="1" sqref="C15:L15 D9 C28:L28 C41:L41 C164 C70:L70 C96:L96 C54:L54 C147:C150 C109:L109 C131:F131 C86:L86">
      <formula1>yesno</formula1>
    </dataValidation>
  </dataValidations>
  <printOptions horizontalCentered="1"/>
  <pageMargins left="0.25" right="0.25" top="0.25" bottom="0.5" header="0.3" footer="0.3"/>
  <pageSetup scale="83" fitToHeight="0" orientation="landscape" r:id="rId1"/>
  <headerFooter>
    <oddFooter>&amp;R&amp;P</oddFooter>
  </headerFooter>
  <rowBreaks count="1" manualBreakCount="1">
    <brk id="12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130"/>
  <sheetViews>
    <sheetView workbookViewId="0">
      <selection activeCell="I5" sqref="I5"/>
    </sheetView>
  </sheetViews>
  <sheetFormatPr defaultColWidth="0" defaultRowHeight="15" zeroHeight="1" x14ac:dyDescent="0.25"/>
  <cols>
    <col min="1" max="1" width="5.42578125" style="94" customWidth="1"/>
    <col min="2" max="2" width="5.7109375" style="94" customWidth="1"/>
    <col min="3" max="3" width="4" style="94" customWidth="1"/>
    <col min="4" max="4" width="8" style="94" customWidth="1"/>
    <col min="5" max="5" width="10.140625" style="94" customWidth="1"/>
    <col min="6" max="6" width="17.140625" style="94" customWidth="1"/>
    <col min="7" max="7" width="13.140625" style="260" hidden="1" customWidth="1"/>
    <col min="8" max="8" width="8.85546875" style="94" hidden="1" customWidth="1"/>
    <col min="9" max="9" width="14.42578125" style="94" customWidth="1"/>
    <col min="10" max="10" width="2" style="94" customWidth="1"/>
    <col min="11" max="11" width="0" style="94" hidden="1" customWidth="1"/>
    <col min="12" max="16384" width="9.140625" style="94" hidden="1"/>
  </cols>
  <sheetData>
    <row r="1" spans="2:9" ht="15.75" x14ac:dyDescent="0.25">
      <c r="D1" s="95"/>
      <c r="E1" s="96"/>
      <c r="F1" s="259" t="s">
        <v>8</v>
      </c>
      <c r="H1" s="95"/>
      <c r="I1" s="32">
        <f>'Exhibit I Coverpage'!$C$12</f>
        <v>0</v>
      </c>
    </row>
    <row r="2" spans="2:9" x14ac:dyDescent="0.25"/>
    <row r="3" spans="2:9" x14ac:dyDescent="0.25"/>
    <row r="4" spans="2:9" x14ac:dyDescent="0.25"/>
    <row r="5" spans="2:9" x14ac:dyDescent="0.25"/>
    <row r="6" spans="2:9" x14ac:dyDescent="0.25"/>
    <row r="7" spans="2:9" ht="21" x14ac:dyDescent="0.35">
      <c r="B7" s="212"/>
      <c r="D7" s="212" t="s">
        <v>189</v>
      </c>
      <c r="E7" s="212"/>
      <c r="F7" s="212"/>
      <c r="G7" s="261"/>
      <c r="H7" s="212"/>
      <c r="I7" s="212"/>
    </row>
    <row r="8" spans="2:9" s="97" customFormat="1" ht="31.5" x14ac:dyDescent="0.25">
      <c r="D8" s="98" t="s">
        <v>20</v>
      </c>
      <c r="E8" s="98" t="s">
        <v>13</v>
      </c>
      <c r="F8" s="98" t="s">
        <v>869</v>
      </c>
      <c r="G8" s="262" t="s">
        <v>1100</v>
      </c>
      <c r="H8" s="257" t="s">
        <v>1101</v>
      </c>
    </row>
    <row r="9" spans="2:9" x14ac:dyDescent="0.25">
      <c r="D9" s="208" t="s">
        <v>21</v>
      </c>
      <c r="E9" s="208">
        <v>1</v>
      </c>
      <c r="F9" s="208">
        <f>Checkbox_Scoring!$H$6</f>
        <v>0</v>
      </c>
      <c r="G9" s="416"/>
      <c r="H9" s="417"/>
    </row>
    <row r="10" spans="2:9" x14ac:dyDescent="0.25">
      <c r="D10" s="208" t="s">
        <v>21</v>
      </c>
      <c r="E10" s="208">
        <v>2</v>
      </c>
      <c r="F10" s="208">
        <f>Checkbox_Scoring!$H$7</f>
        <v>0</v>
      </c>
      <c r="G10" s="416"/>
      <c r="H10" s="417"/>
    </row>
    <row r="11" spans="2:9" x14ac:dyDescent="0.25">
      <c r="D11" s="208" t="s">
        <v>21</v>
      </c>
      <c r="E11" s="208">
        <v>3</v>
      </c>
      <c r="F11" s="208">
        <f>Checkbox_Scoring!$H$8</f>
        <v>0</v>
      </c>
      <c r="G11" s="416"/>
      <c r="H11" s="417"/>
    </row>
    <row r="12" spans="2:9" x14ac:dyDescent="0.25">
      <c r="D12" s="208" t="s">
        <v>21</v>
      </c>
      <c r="E12" s="208" t="s">
        <v>61</v>
      </c>
      <c r="F12" s="208">
        <f>Checkbox_Scoring!$H$9</f>
        <v>0</v>
      </c>
      <c r="G12" s="416"/>
      <c r="H12" s="417"/>
    </row>
    <row r="13" spans="2:9" x14ac:dyDescent="0.25">
      <c r="D13" s="208" t="s">
        <v>21</v>
      </c>
      <c r="E13" s="208" t="s">
        <v>60</v>
      </c>
      <c r="F13" s="208">
        <f>Checkbox_Scoring!$H$10</f>
        <v>0</v>
      </c>
      <c r="G13" s="416"/>
      <c r="H13" s="417"/>
    </row>
    <row r="14" spans="2:9" hidden="1" x14ac:dyDescent="0.25">
      <c r="D14" s="415" t="s">
        <v>1099</v>
      </c>
      <c r="E14" s="415"/>
      <c r="F14" s="208">
        <f>SUM(F9:F13)</f>
        <v>0</v>
      </c>
      <c r="G14" s="263">
        <v>5</v>
      </c>
      <c r="H14" s="258">
        <f>F14/G14</f>
        <v>0</v>
      </c>
    </row>
    <row r="15" spans="2:9" x14ac:dyDescent="0.25">
      <c r="D15" s="208" t="s">
        <v>22</v>
      </c>
      <c r="E15" s="208">
        <v>1</v>
      </c>
      <c r="F15" s="208">
        <f>Checkbox_Scoring!$H$11</f>
        <v>0</v>
      </c>
      <c r="G15" s="416"/>
      <c r="H15" s="258"/>
    </row>
    <row r="16" spans="2:9" x14ac:dyDescent="0.25">
      <c r="D16" s="208" t="s">
        <v>22</v>
      </c>
      <c r="E16" s="208">
        <v>2</v>
      </c>
      <c r="F16" s="208">
        <f>Checkbox_Scoring!$H$12</f>
        <v>0</v>
      </c>
      <c r="G16" s="416"/>
      <c r="H16" s="258"/>
    </row>
    <row r="17" spans="4:8" x14ac:dyDescent="0.25">
      <c r="D17" s="208" t="s">
        <v>22</v>
      </c>
      <c r="E17" s="208">
        <v>3</v>
      </c>
      <c r="F17" s="208">
        <f>Checkbox_Scoring!$H$13</f>
        <v>0</v>
      </c>
      <c r="G17" s="416"/>
      <c r="H17" s="258"/>
    </row>
    <row r="18" spans="4:8" x14ac:dyDescent="0.25">
      <c r="D18" s="208" t="s">
        <v>22</v>
      </c>
      <c r="E18" s="208">
        <v>4</v>
      </c>
      <c r="F18" s="208">
        <f>Checkbox_Scoring!$H$14</f>
        <v>0</v>
      </c>
      <c r="G18" s="416"/>
      <c r="H18" s="258"/>
    </row>
    <row r="19" spans="4:8" x14ac:dyDescent="0.25">
      <c r="D19" s="208" t="s">
        <v>22</v>
      </c>
      <c r="E19" s="208">
        <v>5</v>
      </c>
      <c r="F19" s="208">
        <f>Checkbox_Scoring!$H$15</f>
        <v>0</v>
      </c>
      <c r="G19" s="416"/>
      <c r="H19" s="258"/>
    </row>
    <row r="20" spans="4:8" x14ac:dyDescent="0.25">
      <c r="D20" s="208" t="s">
        <v>22</v>
      </c>
      <c r="E20" s="208">
        <v>6</v>
      </c>
      <c r="F20" s="208">
        <f>Checkbox_Scoring!$H$16</f>
        <v>0</v>
      </c>
      <c r="G20" s="416"/>
      <c r="H20" s="258"/>
    </row>
    <row r="21" spans="4:8" x14ac:dyDescent="0.25">
      <c r="D21" s="208" t="s">
        <v>22</v>
      </c>
      <c r="E21" s="208">
        <v>7</v>
      </c>
      <c r="F21" s="208">
        <f>Checkbox_Scoring!$H$17</f>
        <v>0</v>
      </c>
      <c r="G21" s="416"/>
      <c r="H21" s="258"/>
    </row>
    <row r="22" spans="4:8" x14ac:dyDescent="0.25">
      <c r="D22" s="208" t="s">
        <v>22</v>
      </c>
      <c r="E22" s="208">
        <v>8</v>
      </c>
      <c r="F22" s="208">
        <f>Checkbox_Scoring!$H$18</f>
        <v>0</v>
      </c>
      <c r="G22" s="416"/>
      <c r="H22" s="258"/>
    </row>
    <row r="23" spans="4:8" x14ac:dyDescent="0.25">
      <c r="D23" s="208" t="s">
        <v>22</v>
      </c>
      <c r="E23" s="208">
        <v>9</v>
      </c>
      <c r="F23" s="208">
        <f>Checkbox_Scoring!$H$19</f>
        <v>0</v>
      </c>
      <c r="G23" s="416"/>
      <c r="H23" s="258"/>
    </row>
    <row r="24" spans="4:8" x14ac:dyDescent="0.25">
      <c r="D24" s="208" t="s">
        <v>22</v>
      </c>
      <c r="E24" s="208">
        <v>10</v>
      </c>
      <c r="F24" s="208">
        <f>Checkbox_Scoring!$H$20</f>
        <v>0</v>
      </c>
      <c r="G24" s="416"/>
      <c r="H24" s="258"/>
    </row>
    <row r="25" spans="4:8" x14ac:dyDescent="0.25">
      <c r="D25" s="208" t="s">
        <v>22</v>
      </c>
      <c r="E25" s="208">
        <v>11</v>
      </c>
      <c r="F25" s="208">
        <f>Checkbox_Scoring!$H$21</f>
        <v>0</v>
      </c>
      <c r="G25" s="416"/>
      <c r="H25" s="258"/>
    </row>
    <row r="26" spans="4:8" x14ac:dyDescent="0.25">
      <c r="D26" s="208" t="s">
        <v>22</v>
      </c>
      <c r="E26" s="208">
        <v>12</v>
      </c>
      <c r="F26" s="208">
        <f>Checkbox_Scoring!$H$22</f>
        <v>0</v>
      </c>
      <c r="G26" s="416"/>
      <c r="H26" s="258"/>
    </row>
    <row r="27" spans="4:8" x14ac:dyDescent="0.25">
      <c r="D27" s="208" t="s">
        <v>22</v>
      </c>
      <c r="E27" s="208">
        <v>13</v>
      </c>
      <c r="F27" s="208">
        <f>Checkbox_Scoring!$H$23</f>
        <v>0</v>
      </c>
      <c r="G27" s="416"/>
      <c r="H27" s="258"/>
    </row>
    <row r="28" spans="4:8" hidden="1" x14ac:dyDescent="0.25">
      <c r="D28" s="415" t="s">
        <v>1102</v>
      </c>
      <c r="E28" s="415"/>
      <c r="F28" s="208">
        <f>SUM(F15:F27)</f>
        <v>0</v>
      </c>
      <c r="G28" s="263">
        <v>13</v>
      </c>
      <c r="H28" s="258">
        <f>F28/G28</f>
        <v>0</v>
      </c>
    </row>
    <row r="29" spans="4:8" hidden="1" x14ac:dyDescent="0.25">
      <c r="D29" s="208" t="s">
        <v>25</v>
      </c>
      <c r="E29" s="208" t="s">
        <v>43</v>
      </c>
      <c r="F29" s="208" t="str">
        <f>'Section C'!$H$9</f>
        <v>No</v>
      </c>
      <c r="G29" s="263"/>
      <c r="H29" s="258"/>
    </row>
    <row r="30" spans="4:8" x14ac:dyDescent="0.25">
      <c r="D30" s="208" t="s">
        <v>25</v>
      </c>
      <c r="E30" s="208">
        <v>1</v>
      </c>
      <c r="F30" s="208">
        <f>Checkbox_Scoring!$H$25</f>
        <v>1</v>
      </c>
      <c r="G30" s="416"/>
      <c r="H30" s="258"/>
    </row>
    <row r="31" spans="4:8" x14ac:dyDescent="0.25">
      <c r="D31" s="208" t="s">
        <v>25</v>
      </c>
      <c r="E31" s="208">
        <v>2</v>
      </c>
      <c r="F31" s="208">
        <f>Checkbox_Scoring!$H$26</f>
        <v>1</v>
      </c>
      <c r="G31" s="416"/>
      <c r="H31" s="258"/>
    </row>
    <row r="32" spans="4:8" x14ac:dyDescent="0.25">
      <c r="D32" s="208" t="s">
        <v>25</v>
      </c>
      <c r="E32" s="208">
        <v>3</v>
      </c>
      <c r="F32" s="208">
        <f>Checkbox_Scoring!$H$27</f>
        <v>1</v>
      </c>
      <c r="G32" s="416"/>
      <c r="H32" s="258"/>
    </row>
    <row r="33" spans="4:8" x14ac:dyDescent="0.25">
      <c r="D33" s="208" t="s">
        <v>25</v>
      </c>
      <c r="E33" s="208">
        <v>4</v>
      </c>
      <c r="F33" s="208">
        <f>Checkbox_Scoring!$H$28</f>
        <v>1</v>
      </c>
      <c r="G33" s="416"/>
      <c r="H33" s="258"/>
    </row>
    <row r="34" spans="4:8" x14ac:dyDescent="0.25">
      <c r="D34" s="208" t="s">
        <v>25</v>
      </c>
      <c r="E34" s="208">
        <v>5</v>
      </c>
      <c r="F34" s="208">
        <f>Checkbox_Scoring!$H$29</f>
        <v>1</v>
      </c>
      <c r="G34" s="416"/>
      <c r="H34" s="258"/>
    </row>
    <row r="35" spans="4:8" hidden="1" x14ac:dyDescent="0.25">
      <c r="D35" s="415" t="s">
        <v>1103</v>
      </c>
      <c r="E35" s="415"/>
      <c r="F35" s="208">
        <f>SUM(F30:F34)</f>
        <v>5</v>
      </c>
      <c r="G35" s="263">
        <v>5</v>
      </c>
      <c r="H35" s="258">
        <f>F35/G35</f>
        <v>1</v>
      </c>
    </row>
    <row r="36" spans="4:8" x14ac:dyDescent="0.25">
      <c r="D36" s="208" t="s">
        <v>28</v>
      </c>
      <c r="E36" s="208">
        <v>1</v>
      </c>
      <c r="F36" s="208">
        <f>Checkbox_Scoring!$H$30</f>
        <v>0</v>
      </c>
      <c r="G36" s="416"/>
      <c r="H36" s="258"/>
    </row>
    <row r="37" spans="4:8" x14ac:dyDescent="0.25">
      <c r="D37" s="208" t="s">
        <v>28</v>
      </c>
      <c r="E37" s="208">
        <v>2</v>
      </c>
      <c r="F37" s="208">
        <f>Checkbox_Scoring!$H$31</f>
        <v>0</v>
      </c>
      <c r="G37" s="416"/>
      <c r="H37" s="258"/>
    </row>
    <row r="38" spans="4:8" x14ac:dyDescent="0.25">
      <c r="D38" s="208" t="s">
        <v>28</v>
      </c>
      <c r="E38" s="208">
        <v>3</v>
      </c>
      <c r="F38" s="208">
        <f>Checkbox_Scoring!$H$32</f>
        <v>0</v>
      </c>
      <c r="G38" s="416"/>
      <c r="H38" s="258"/>
    </row>
    <row r="39" spans="4:8" x14ac:dyDescent="0.25">
      <c r="D39" s="208" t="s">
        <v>28</v>
      </c>
      <c r="E39" s="208">
        <v>4</v>
      </c>
      <c r="F39" s="208">
        <f>Checkbox_Scoring!$H$33</f>
        <v>0</v>
      </c>
      <c r="G39" s="416"/>
      <c r="H39" s="258"/>
    </row>
    <row r="40" spans="4:8" x14ac:dyDescent="0.25">
      <c r="D40" s="208" t="s">
        <v>28</v>
      </c>
      <c r="E40" s="208">
        <v>5</v>
      </c>
      <c r="F40" s="208">
        <f>Checkbox_Scoring!$H$34</f>
        <v>0</v>
      </c>
      <c r="G40" s="416"/>
      <c r="H40" s="258"/>
    </row>
    <row r="41" spans="4:8" hidden="1" x14ac:dyDescent="0.25">
      <c r="D41" s="415" t="s">
        <v>1104</v>
      </c>
      <c r="E41" s="415"/>
      <c r="F41" s="208">
        <f>SUM(F36:F40)</f>
        <v>0</v>
      </c>
      <c r="G41" s="263">
        <v>5</v>
      </c>
      <c r="H41" s="258">
        <f>F41/G41</f>
        <v>0</v>
      </c>
    </row>
    <row r="42" spans="4:8" x14ac:dyDescent="0.25">
      <c r="D42" s="208" t="s">
        <v>31</v>
      </c>
      <c r="E42" s="208">
        <v>1</v>
      </c>
      <c r="F42" s="208">
        <f>Checkbox_Scoring!$H$35</f>
        <v>0</v>
      </c>
      <c r="G42" s="416"/>
      <c r="H42" s="258"/>
    </row>
    <row r="43" spans="4:8" x14ac:dyDescent="0.25">
      <c r="D43" s="208" t="s">
        <v>31</v>
      </c>
      <c r="E43" s="208">
        <v>2</v>
      </c>
      <c r="F43" s="208">
        <f>Checkbox_Scoring!$H$36</f>
        <v>0</v>
      </c>
      <c r="G43" s="416"/>
      <c r="H43" s="258"/>
    </row>
    <row r="44" spans="4:8" x14ac:dyDescent="0.25">
      <c r="D44" s="208" t="s">
        <v>31</v>
      </c>
      <c r="E44" s="208">
        <v>3</v>
      </c>
      <c r="F44" s="208">
        <f>Checkbox_Scoring!$H$37</f>
        <v>0</v>
      </c>
      <c r="G44" s="416"/>
      <c r="H44" s="258"/>
    </row>
    <row r="45" spans="4:8" x14ac:dyDescent="0.25">
      <c r="D45" s="208" t="s">
        <v>31</v>
      </c>
      <c r="E45" s="208">
        <v>4</v>
      </c>
      <c r="F45" s="208">
        <f>Checkbox_Scoring!$H$38</f>
        <v>0</v>
      </c>
      <c r="G45" s="416"/>
      <c r="H45" s="258"/>
    </row>
    <row r="46" spans="4:8" x14ac:dyDescent="0.25">
      <c r="D46" s="208" t="s">
        <v>31</v>
      </c>
      <c r="E46" s="208">
        <v>5</v>
      </c>
      <c r="F46" s="208">
        <f>Checkbox_Scoring!$H$39</f>
        <v>1</v>
      </c>
      <c r="G46" s="416"/>
      <c r="H46" s="258"/>
    </row>
    <row r="47" spans="4:8" x14ac:dyDescent="0.25">
      <c r="D47" s="208" t="s">
        <v>31</v>
      </c>
      <c r="E47" s="208">
        <v>6</v>
      </c>
      <c r="F47" s="208">
        <f>Checkbox_Scoring!$H$40</f>
        <v>1</v>
      </c>
      <c r="G47" s="416"/>
      <c r="H47" s="258"/>
    </row>
    <row r="48" spans="4:8" x14ac:dyDescent="0.25">
      <c r="D48" s="208" t="s">
        <v>31</v>
      </c>
      <c r="E48" s="208">
        <v>7</v>
      </c>
      <c r="F48" s="208">
        <f>Checkbox_Scoring!$H$41</f>
        <v>0</v>
      </c>
      <c r="G48" s="416"/>
      <c r="H48" s="258"/>
    </row>
    <row r="49" spans="4:8" x14ac:dyDescent="0.25">
      <c r="D49" s="208" t="s">
        <v>31</v>
      </c>
      <c r="E49" s="208">
        <v>8</v>
      </c>
      <c r="F49" s="208">
        <f>Checkbox_Scoring!$H$42</f>
        <v>0</v>
      </c>
      <c r="G49" s="416"/>
      <c r="H49" s="258"/>
    </row>
    <row r="50" spans="4:8" x14ac:dyDescent="0.25">
      <c r="D50" s="208" t="s">
        <v>31</v>
      </c>
      <c r="E50" s="208">
        <v>9</v>
      </c>
      <c r="F50" s="208">
        <f>Checkbox_Scoring!$H$43</f>
        <v>0</v>
      </c>
      <c r="G50" s="416"/>
      <c r="H50" s="258"/>
    </row>
    <row r="51" spans="4:8" x14ac:dyDescent="0.25">
      <c r="D51" s="208" t="s">
        <v>31</v>
      </c>
      <c r="E51" s="208">
        <v>10</v>
      </c>
      <c r="F51" s="208">
        <f>Checkbox_Scoring!$H$44</f>
        <v>0</v>
      </c>
      <c r="G51" s="416"/>
      <c r="H51" s="258"/>
    </row>
    <row r="52" spans="4:8" x14ac:dyDescent="0.25">
      <c r="D52" s="208" t="s">
        <v>31</v>
      </c>
      <c r="E52" s="208">
        <v>11</v>
      </c>
      <c r="F52" s="208">
        <f>Checkbox_Scoring!$H$45</f>
        <v>0</v>
      </c>
      <c r="G52" s="416"/>
      <c r="H52" s="258"/>
    </row>
    <row r="53" spans="4:8" hidden="1" x14ac:dyDescent="0.25">
      <c r="D53" s="415" t="s">
        <v>1104</v>
      </c>
      <c r="E53" s="415"/>
      <c r="F53" s="208">
        <f>SUM(F42:F52)</f>
        <v>2</v>
      </c>
      <c r="G53" s="263">
        <v>11</v>
      </c>
      <c r="H53" s="258">
        <f>F53/G53</f>
        <v>0.18181818181818182</v>
      </c>
    </row>
    <row r="54" spans="4:8" x14ac:dyDescent="0.25">
      <c r="D54" s="208" t="s">
        <v>33</v>
      </c>
      <c r="E54" s="208">
        <v>1</v>
      </c>
      <c r="F54" s="208">
        <f>Checkbox_Scoring!$H$46</f>
        <v>0</v>
      </c>
      <c r="G54" s="416"/>
      <c r="H54" s="258"/>
    </row>
    <row r="55" spans="4:8" x14ac:dyDescent="0.25">
      <c r="D55" s="208" t="s">
        <v>33</v>
      </c>
      <c r="E55" s="208">
        <v>2</v>
      </c>
      <c r="F55" s="208">
        <f>Checkbox_Scoring!$H$47</f>
        <v>0</v>
      </c>
      <c r="G55" s="416"/>
      <c r="H55" s="258"/>
    </row>
    <row r="56" spans="4:8" x14ac:dyDescent="0.25">
      <c r="D56" s="208" t="s">
        <v>33</v>
      </c>
      <c r="E56" s="208">
        <v>3</v>
      </c>
      <c r="F56" s="208">
        <f>Checkbox_Scoring!$H$48</f>
        <v>0</v>
      </c>
      <c r="G56" s="416"/>
      <c r="H56" s="258"/>
    </row>
    <row r="57" spans="4:8" x14ac:dyDescent="0.25">
      <c r="D57" s="208" t="s">
        <v>33</v>
      </c>
      <c r="E57" s="208">
        <v>4</v>
      </c>
      <c r="F57" s="208">
        <f>Checkbox_Scoring!$H$49</f>
        <v>0</v>
      </c>
      <c r="G57" s="416"/>
      <c r="H57" s="258"/>
    </row>
    <row r="58" spans="4:8" x14ac:dyDescent="0.25">
      <c r="D58" s="208" t="s">
        <v>33</v>
      </c>
      <c r="E58" s="208">
        <v>5</v>
      </c>
      <c r="F58" s="208">
        <f>Checkbox_Scoring!$H$50</f>
        <v>0</v>
      </c>
      <c r="G58" s="416"/>
      <c r="H58" s="258"/>
    </row>
    <row r="59" spans="4:8" x14ac:dyDescent="0.25">
      <c r="D59" s="208" t="s">
        <v>33</v>
      </c>
      <c r="E59" s="208">
        <v>6</v>
      </c>
      <c r="F59" s="208">
        <f>Checkbox_Scoring!$H$51</f>
        <v>0</v>
      </c>
      <c r="G59" s="416"/>
      <c r="H59" s="258"/>
    </row>
    <row r="60" spans="4:8" x14ac:dyDescent="0.25">
      <c r="D60" s="208" t="s">
        <v>33</v>
      </c>
      <c r="E60" s="208">
        <v>7</v>
      </c>
      <c r="F60" s="208">
        <f>Checkbox_Scoring!$H$52</f>
        <v>0</v>
      </c>
      <c r="G60" s="416"/>
      <c r="H60" s="258"/>
    </row>
    <row r="61" spans="4:8" x14ac:dyDescent="0.25">
      <c r="D61" s="208" t="s">
        <v>33</v>
      </c>
      <c r="E61" s="208">
        <v>8</v>
      </c>
      <c r="F61" s="208">
        <f>Checkbox_Scoring!$H$53</f>
        <v>0</v>
      </c>
      <c r="G61" s="416"/>
      <c r="H61" s="258"/>
    </row>
    <row r="62" spans="4:8" x14ac:dyDescent="0.25">
      <c r="D62" s="208" t="s">
        <v>33</v>
      </c>
      <c r="E62" s="208">
        <v>9</v>
      </c>
      <c r="F62" s="208">
        <f>Checkbox_Scoring!$H$54</f>
        <v>0</v>
      </c>
      <c r="G62" s="416"/>
      <c r="H62" s="258"/>
    </row>
    <row r="63" spans="4:8" x14ac:dyDescent="0.25">
      <c r="D63" s="208" t="s">
        <v>33</v>
      </c>
      <c r="E63" s="208">
        <v>10</v>
      </c>
      <c r="F63" s="208">
        <f>Checkbox_Scoring!$H$55</f>
        <v>0</v>
      </c>
      <c r="G63" s="416"/>
      <c r="H63" s="258"/>
    </row>
    <row r="64" spans="4:8" x14ac:dyDescent="0.25">
      <c r="D64" s="208" t="s">
        <v>33</v>
      </c>
      <c r="E64" s="208">
        <v>11</v>
      </c>
      <c r="F64" s="208">
        <f>Checkbox_Scoring!$H$56</f>
        <v>0</v>
      </c>
      <c r="G64" s="416"/>
      <c r="H64" s="258"/>
    </row>
    <row r="65" spans="4:8" hidden="1" x14ac:dyDescent="0.25">
      <c r="D65" s="415" t="s">
        <v>1106</v>
      </c>
      <c r="E65" s="415"/>
      <c r="F65" s="208">
        <f>SUM(F54:F64)</f>
        <v>0</v>
      </c>
      <c r="G65" s="263">
        <v>11</v>
      </c>
      <c r="H65" s="258">
        <f>F65/G65</f>
        <v>0</v>
      </c>
    </row>
    <row r="66" spans="4:8" x14ac:dyDescent="0.25">
      <c r="D66" s="208" t="s">
        <v>34</v>
      </c>
      <c r="E66" s="208">
        <v>1</v>
      </c>
      <c r="F66" s="208">
        <f>Checkbox_Scoring!$H$57</f>
        <v>0</v>
      </c>
      <c r="G66" s="416"/>
      <c r="H66" s="258"/>
    </row>
    <row r="67" spans="4:8" x14ac:dyDescent="0.25">
      <c r="D67" s="208" t="s">
        <v>34</v>
      </c>
      <c r="E67" s="208">
        <v>2</v>
      </c>
      <c r="F67" s="208">
        <f>Checkbox_Scoring!$H$58</f>
        <v>0</v>
      </c>
      <c r="G67" s="416"/>
      <c r="H67" s="258"/>
    </row>
    <row r="68" spans="4:8" x14ac:dyDescent="0.25">
      <c r="D68" s="208" t="s">
        <v>34</v>
      </c>
      <c r="E68" s="208">
        <v>3</v>
      </c>
      <c r="F68" s="208">
        <f>Checkbox_Scoring!$H$59</f>
        <v>0</v>
      </c>
      <c r="G68" s="416"/>
      <c r="H68" s="258"/>
    </row>
    <row r="69" spans="4:8" x14ac:dyDescent="0.25">
      <c r="D69" s="208" t="s">
        <v>34</v>
      </c>
      <c r="E69" s="208">
        <v>4</v>
      </c>
      <c r="F69" s="208">
        <f>Checkbox_Scoring!$H$60</f>
        <v>0</v>
      </c>
      <c r="G69" s="416"/>
      <c r="H69" s="258"/>
    </row>
    <row r="70" spans="4:8" x14ac:dyDescent="0.25">
      <c r="D70" s="208" t="s">
        <v>34</v>
      </c>
      <c r="E70" s="208">
        <v>5</v>
      </c>
      <c r="F70" s="208">
        <f>Checkbox_Scoring!$H$61</f>
        <v>0</v>
      </c>
      <c r="G70" s="416"/>
      <c r="H70" s="258"/>
    </row>
    <row r="71" spans="4:8" x14ac:dyDescent="0.25">
      <c r="D71" s="208" t="s">
        <v>34</v>
      </c>
      <c r="E71" s="208">
        <v>6</v>
      </c>
      <c r="F71" s="208">
        <f>Checkbox_Scoring!$H$62</f>
        <v>0</v>
      </c>
      <c r="G71" s="416"/>
      <c r="H71" s="258"/>
    </row>
    <row r="72" spans="4:8" x14ac:dyDescent="0.25">
      <c r="D72" s="208" t="s">
        <v>34</v>
      </c>
      <c r="E72" s="208">
        <v>7</v>
      </c>
      <c r="F72" s="208">
        <f>Checkbox_Scoring!$H$63</f>
        <v>0</v>
      </c>
      <c r="G72" s="416"/>
      <c r="H72" s="258"/>
    </row>
    <row r="73" spans="4:8" x14ac:dyDescent="0.25">
      <c r="D73" s="208" t="s">
        <v>34</v>
      </c>
      <c r="E73" s="208">
        <v>8</v>
      </c>
      <c r="F73" s="208">
        <f>Checkbox_Scoring!$H$64</f>
        <v>0</v>
      </c>
      <c r="G73" s="416"/>
      <c r="H73" s="258"/>
    </row>
    <row r="74" spans="4:8" x14ac:dyDescent="0.25">
      <c r="D74" s="208" t="s">
        <v>34</v>
      </c>
      <c r="E74" s="208">
        <v>9</v>
      </c>
      <c r="F74" s="208">
        <f>Checkbox_Scoring!$H$65</f>
        <v>0</v>
      </c>
      <c r="G74" s="416"/>
      <c r="H74" s="258"/>
    </row>
    <row r="75" spans="4:8" x14ac:dyDescent="0.25">
      <c r="D75" s="208" t="s">
        <v>34</v>
      </c>
      <c r="E75" s="208">
        <v>10</v>
      </c>
      <c r="F75" s="208">
        <f>Checkbox_Scoring!$H$66</f>
        <v>0</v>
      </c>
      <c r="G75" s="416"/>
      <c r="H75" s="258"/>
    </row>
    <row r="76" spans="4:8" x14ac:dyDescent="0.25">
      <c r="D76" s="208" t="s">
        <v>34</v>
      </c>
      <c r="E76" s="208">
        <v>11</v>
      </c>
      <c r="F76" s="208">
        <f>Checkbox_Scoring!$H$67</f>
        <v>0</v>
      </c>
      <c r="G76" s="416"/>
      <c r="H76" s="258"/>
    </row>
    <row r="77" spans="4:8" x14ac:dyDescent="0.25">
      <c r="D77" s="208" t="s">
        <v>34</v>
      </c>
      <c r="E77" s="208">
        <v>12</v>
      </c>
      <c r="F77" s="208">
        <f>Checkbox_Scoring!$H$68</f>
        <v>1</v>
      </c>
      <c r="G77" s="416"/>
      <c r="H77" s="258"/>
    </row>
    <row r="78" spans="4:8" hidden="1" x14ac:dyDescent="0.25">
      <c r="D78" s="415" t="s">
        <v>1105</v>
      </c>
      <c r="E78" s="415"/>
      <c r="F78" s="208">
        <f>SUM(F66:F77)</f>
        <v>1</v>
      </c>
      <c r="G78" s="263">
        <v>12</v>
      </c>
      <c r="H78" s="258">
        <f>F78/G78</f>
        <v>8.3333333333333329E-2</v>
      </c>
    </row>
    <row r="79" spans="4:8" hidden="1" x14ac:dyDescent="0.25">
      <c r="D79" s="208" t="s">
        <v>37</v>
      </c>
      <c r="E79" s="208">
        <v>1</v>
      </c>
      <c r="F79" s="208" t="str">
        <f>'Section H'!$H$9</f>
        <v>No</v>
      </c>
      <c r="G79" s="263"/>
      <c r="H79" s="258"/>
    </row>
    <row r="80" spans="4:8" x14ac:dyDescent="0.25">
      <c r="D80" s="208" t="s">
        <v>37</v>
      </c>
      <c r="E80" s="208">
        <v>2</v>
      </c>
      <c r="F80" s="208">
        <f>Checkbox_Scoring!$H$70</f>
        <v>1</v>
      </c>
      <c r="G80" s="416"/>
      <c r="H80" s="258"/>
    </row>
    <row r="81" spans="1:9" x14ac:dyDescent="0.25">
      <c r="D81" s="208" t="s">
        <v>37</v>
      </c>
      <c r="E81" s="208">
        <v>3</v>
      </c>
      <c r="F81" s="208">
        <f>Checkbox_Scoring!$H$71</f>
        <v>1</v>
      </c>
      <c r="G81" s="416"/>
      <c r="H81" s="258"/>
    </row>
    <row r="82" spans="1:9" hidden="1" x14ac:dyDescent="0.25">
      <c r="D82" s="415" t="s">
        <v>1107</v>
      </c>
      <c r="E82" s="415"/>
      <c r="F82" s="208">
        <f>F81+F80</f>
        <v>2</v>
      </c>
      <c r="G82" s="263">
        <v>2</v>
      </c>
      <c r="H82" s="258">
        <f>F82/G82</f>
        <v>1</v>
      </c>
    </row>
    <row r="83" spans="1:9" x14ac:dyDescent="0.25">
      <c r="D83" s="208" t="s">
        <v>1071</v>
      </c>
      <c r="E83" s="208">
        <v>1</v>
      </c>
      <c r="F83" s="208">
        <f>Checkbox_Scoring!$H$72</f>
        <v>0</v>
      </c>
      <c r="G83" s="416"/>
      <c r="H83" s="258"/>
    </row>
    <row r="84" spans="1:9" x14ac:dyDescent="0.25">
      <c r="D84" s="208" t="s">
        <v>1071</v>
      </c>
      <c r="E84" s="208">
        <v>2</v>
      </c>
      <c r="F84" s="208">
        <f>Checkbox_Scoring!$H$73</f>
        <v>0</v>
      </c>
      <c r="G84" s="416"/>
      <c r="H84" s="258"/>
    </row>
    <row r="85" spans="1:9" x14ac:dyDescent="0.25">
      <c r="D85" s="208" t="s">
        <v>1071</v>
      </c>
      <c r="E85" s="208">
        <v>3</v>
      </c>
      <c r="F85" s="208">
        <f>Checkbox_Scoring!$H$74</f>
        <v>0</v>
      </c>
      <c r="G85" s="416"/>
      <c r="H85" s="258"/>
    </row>
    <row r="86" spans="1:9" x14ac:dyDescent="0.25">
      <c r="D86" s="208" t="s">
        <v>1071</v>
      </c>
      <c r="E86" s="208">
        <v>4</v>
      </c>
      <c r="F86" s="208">
        <f>Checkbox_Scoring!$H$75</f>
        <v>0</v>
      </c>
      <c r="G86" s="416"/>
      <c r="H86" s="258"/>
    </row>
    <row r="87" spans="1:9" x14ac:dyDescent="0.25">
      <c r="D87" s="208" t="s">
        <v>1071</v>
      </c>
      <c r="E87" s="208">
        <v>5</v>
      </c>
      <c r="F87" s="208">
        <f>Checkbox_Scoring!$H$76</f>
        <v>0</v>
      </c>
      <c r="G87" s="416"/>
      <c r="H87" s="258"/>
    </row>
    <row r="88" spans="1:9" x14ac:dyDescent="0.25">
      <c r="D88" s="208" t="s">
        <v>1071</v>
      </c>
      <c r="E88" s="208">
        <v>6</v>
      </c>
      <c r="F88" s="208">
        <f>Checkbox_Scoring!$H$77</f>
        <v>0</v>
      </c>
      <c r="G88" s="416"/>
      <c r="H88" s="258"/>
    </row>
    <row r="89" spans="1:9" hidden="1" x14ac:dyDescent="0.25">
      <c r="D89" s="415" t="s">
        <v>1108</v>
      </c>
      <c r="E89" s="415"/>
      <c r="F89" s="208">
        <f>SUM(F83:F88)</f>
        <v>0</v>
      </c>
      <c r="G89" s="263">
        <v>6</v>
      </c>
      <c r="H89" s="258">
        <f>F89/G89</f>
        <v>0</v>
      </c>
    </row>
    <row r="90" spans="1:9" x14ac:dyDescent="0.25">
      <c r="D90" s="218"/>
      <c r="E90" s="218"/>
      <c r="F90" s="218"/>
      <c r="G90" s="264"/>
      <c r="H90" s="256"/>
    </row>
    <row r="91" spans="1:9" ht="21" x14ac:dyDescent="0.35">
      <c r="A91" s="99"/>
      <c r="C91" s="212"/>
      <c r="D91" s="212" t="s">
        <v>847</v>
      </c>
      <c r="E91" s="212"/>
      <c r="F91" s="212"/>
      <c r="G91" s="261"/>
      <c r="H91" s="212"/>
      <c r="I91" s="212"/>
    </row>
    <row r="92" spans="1:9" ht="31.5" x14ac:dyDescent="0.25">
      <c r="D92" s="98" t="s">
        <v>20</v>
      </c>
      <c r="E92" s="98" t="s">
        <v>13</v>
      </c>
      <c r="F92" s="98" t="s">
        <v>869</v>
      </c>
      <c r="G92" s="265"/>
      <c r="H92" s="211"/>
    </row>
    <row r="93" spans="1:9" x14ac:dyDescent="0.25">
      <c r="D93" s="208" t="s">
        <v>187</v>
      </c>
      <c r="E93" s="208">
        <v>2</v>
      </c>
      <c r="F93" s="208" t="str">
        <f>IF(Checkbox_Scoring!$G$78="No","N/A",Checkbox_Scoring!H79)</f>
        <v>N/A</v>
      </c>
      <c r="G93" s="418"/>
      <c r="H93" s="255"/>
    </row>
    <row r="94" spans="1:9" x14ac:dyDescent="0.25">
      <c r="D94" s="208" t="s">
        <v>187</v>
      </c>
      <c r="E94" s="208">
        <v>3</v>
      </c>
      <c r="F94" s="208" t="str">
        <f>IF(Checkbox_Scoring!$G$78="No","N/A",Checkbox_Scoring!H80)</f>
        <v>N/A</v>
      </c>
      <c r="G94" s="418"/>
      <c r="H94" s="255"/>
    </row>
    <row r="95" spans="1:9" x14ac:dyDescent="0.25">
      <c r="D95" s="208" t="s">
        <v>187</v>
      </c>
      <c r="E95" s="208">
        <v>4</v>
      </c>
      <c r="F95" s="208" t="str">
        <f>IF(Checkbox_Scoring!$G$78="No","N/A",Checkbox_Scoring!H81)</f>
        <v>N/A</v>
      </c>
      <c r="G95" s="418"/>
      <c r="H95" s="255"/>
    </row>
    <row r="96" spans="1:9" x14ac:dyDescent="0.25">
      <c r="D96" s="208" t="s">
        <v>187</v>
      </c>
      <c r="E96" s="208">
        <v>5</v>
      </c>
      <c r="F96" s="208" t="str">
        <f>IF(Checkbox_Scoring!$G$78="No","N/A",Checkbox_Scoring!H82)</f>
        <v>N/A</v>
      </c>
      <c r="G96" s="418"/>
      <c r="H96" s="255"/>
    </row>
    <row r="97" spans="4:8" x14ac:dyDescent="0.25">
      <c r="D97" s="208" t="s">
        <v>187</v>
      </c>
      <c r="E97" s="208">
        <v>6</v>
      </c>
      <c r="F97" s="208" t="str">
        <f>IF(Checkbox_Scoring!$G$78="No","N/A",Checkbox_Scoring!H83)</f>
        <v>N/A</v>
      </c>
      <c r="G97" s="418"/>
      <c r="H97" s="255"/>
    </row>
    <row r="98" spans="4:8" x14ac:dyDescent="0.25"/>
    <row r="99" spans="4:8" x14ac:dyDescent="0.25"/>
    <row r="100" spans="4:8" x14ac:dyDescent="0.25"/>
    <row r="101" spans="4:8" x14ac:dyDescent="0.25"/>
    <row r="102" spans="4:8" x14ac:dyDescent="0.25"/>
    <row r="103" spans="4:8" x14ac:dyDescent="0.25"/>
    <row r="104" spans="4:8" x14ac:dyDescent="0.25"/>
    <row r="105" spans="4:8" x14ac:dyDescent="0.25"/>
    <row r="106" spans="4:8" x14ac:dyDescent="0.25"/>
    <row r="107" spans="4:8" x14ac:dyDescent="0.25"/>
    <row r="108" spans="4:8" x14ac:dyDescent="0.25"/>
    <row r="109" spans="4:8" x14ac:dyDescent="0.25"/>
    <row r="110" spans="4:8" x14ac:dyDescent="0.25"/>
    <row r="111" spans="4:8" x14ac:dyDescent="0.25"/>
    <row r="112" spans="4:8"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sheetProtection password="DB6B" sheet="1" objects="1" scenarios="1"/>
  <mergeCells count="20">
    <mergeCell ref="G93:G97"/>
    <mergeCell ref="G66:G77"/>
    <mergeCell ref="G80:G81"/>
    <mergeCell ref="G36:G40"/>
    <mergeCell ref="G42:G52"/>
    <mergeCell ref="G54:G64"/>
    <mergeCell ref="D89:E89"/>
    <mergeCell ref="D14:E14"/>
    <mergeCell ref="G83:G88"/>
    <mergeCell ref="H9:H13"/>
    <mergeCell ref="D28:E28"/>
    <mergeCell ref="D35:E35"/>
    <mergeCell ref="D41:E41"/>
    <mergeCell ref="D53:E53"/>
    <mergeCell ref="D65:E65"/>
    <mergeCell ref="D78:E78"/>
    <mergeCell ref="D82:E82"/>
    <mergeCell ref="G9:G13"/>
    <mergeCell ref="G15:G27"/>
    <mergeCell ref="G30:G34"/>
  </mergeCells>
  <pageMargins left="0.25" right="0.25" top="0.5" bottom="0.5" header="0.3" footer="0.3"/>
  <pageSetup fitToHeight="0" orientation="portrait" r:id="rId1"/>
  <headerFooter>
    <oddFooter>&amp;R&amp;P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49"/>
  <sheetViews>
    <sheetView workbookViewId="0">
      <selection activeCell="I7" sqref="I7"/>
    </sheetView>
  </sheetViews>
  <sheetFormatPr defaultColWidth="0" defaultRowHeight="15" zeroHeight="1" x14ac:dyDescent="0.25"/>
  <cols>
    <col min="1" max="1" width="4.7109375" style="3" customWidth="1"/>
    <col min="2" max="6" width="9.140625" style="3" customWidth="1"/>
    <col min="7" max="7" width="12" style="3" customWidth="1"/>
    <col min="8" max="8" width="20.42578125" style="3" customWidth="1"/>
    <col min="9" max="9" width="17.28515625" style="3" customWidth="1"/>
    <col min="10" max="13" width="0" style="3" hidden="1" customWidth="1"/>
    <col min="14" max="16384" width="9.140625" style="3" hidden="1"/>
  </cols>
  <sheetData>
    <row r="1" spans="2:9" ht="15.75" x14ac:dyDescent="0.25">
      <c r="G1" s="18" t="s">
        <v>8</v>
      </c>
      <c r="H1" s="32">
        <f>'Exhibit I Coverpage'!$C$12</f>
        <v>0</v>
      </c>
      <c r="I1" s="37"/>
    </row>
    <row r="2" spans="2:9" x14ac:dyDescent="0.25"/>
    <row r="3" spans="2:9" x14ac:dyDescent="0.25"/>
    <row r="4" spans="2:9" x14ac:dyDescent="0.25"/>
    <row r="5" spans="2:9" ht="20.25" x14ac:dyDescent="0.3">
      <c r="E5" s="4" t="s">
        <v>0</v>
      </c>
    </row>
    <row r="6" spans="2:9" ht="18" x14ac:dyDescent="0.25">
      <c r="E6" s="5" t="s">
        <v>1</v>
      </c>
    </row>
    <row r="7" spans="2:9" x14ac:dyDescent="0.25"/>
    <row r="8" spans="2:9" ht="21" x14ac:dyDescent="0.35">
      <c r="B8" s="422" t="s">
        <v>49</v>
      </c>
      <c r="C8" s="423"/>
      <c r="D8" s="423"/>
      <c r="E8" s="423"/>
      <c r="F8" s="423"/>
      <c r="G8" s="423"/>
      <c r="H8" s="423"/>
      <c r="I8" s="423"/>
    </row>
    <row r="9" spans="2:9" x14ac:dyDescent="0.25"/>
    <row r="10" spans="2:9" ht="15" customHeight="1" x14ac:dyDescent="0.25">
      <c r="B10" s="424" t="s">
        <v>50</v>
      </c>
      <c r="C10" s="425"/>
      <c r="D10" s="425"/>
      <c r="E10" s="425"/>
      <c r="F10" s="425"/>
      <c r="G10" s="425"/>
      <c r="H10" s="426"/>
      <c r="I10" s="15"/>
    </row>
    <row r="11" spans="2:9" ht="144" customHeight="1" x14ac:dyDescent="0.25">
      <c r="B11" s="419"/>
      <c r="C11" s="420"/>
      <c r="D11" s="420"/>
      <c r="E11" s="420"/>
      <c r="F11" s="420"/>
      <c r="G11" s="420"/>
      <c r="H11" s="421"/>
      <c r="I11" s="15"/>
    </row>
    <row r="12" spans="2:9" ht="15" customHeight="1" x14ac:dyDescent="0.25">
      <c r="B12" s="17"/>
      <c r="C12" s="17"/>
      <c r="D12" s="17"/>
      <c r="E12" s="17"/>
      <c r="F12" s="17"/>
      <c r="G12" s="17"/>
      <c r="H12" s="17"/>
      <c r="I12" s="42"/>
    </row>
    <row r="13" spans="2:9" ht="15" customHeight="1" x14ac:dyDescent="0.25">
      <c r="B13" s="424" t="s">
        <v>47</v>
      </c>
      <c r="C13" s="425"/>
      <c r="D13" s="425"/>
      <c r="E13" s="425"/>
      <c r="F13" s="425"/>
      <c r="G13" s="425"/>
      <c r="H13" s="426"/>
      <c r="I13" s="42"/>
    </row>
    <row r="14" spans="2:9" ht="111.75" customHeight="1" x14ac:dyDescent="0.25">
      <c r="B14" s="419"/>
      <c r="C14" s="420"/>
      <c r="D14" s="420"/>
      <c r="E14" s="420"/>
      <c r="F14" s="420"/>
      <c r="G14" s="420"/>
      <c r="H14" s="421"/>
      <c r="I14" s="42"/>
    </row>
    <row r="15" spans="2:9" ht="15" customHeight="1" x14ac:dyDescent="0.25">
      <c r="B15" s="42"/>
      <c r="C15" s="42"/>
      <c r="D15" s="42"/>
      <c r="E15" s="42"/>
      <c r="F15" s="42"/>
      <c r="G15" s="42"/>
      <c r="H15" s="42"/>
      <c r="I15" s="42"/>
    </row>
    <row r="16" spans="2:9" ht="15.75" x14ac:dyDescent="0.25">
      <c r="B16" s="427" t="s">
        <v>48</v>
      </c>
      <c r="C16" s="428"/>
      <c r="D16" s="428"/>
      <c r="E16" s="428"/>
      <c r="F16" s="428"/>
      <c r="G16" s="428"/>
      <c r="H16" s="429"/>
      <c r="I16" s="42"/>
    </row>
    <row r="17" spans="2:9" ht="409.5" customHeight="1" x14ac:dyDescent="0.25">
      <c r="B17" s="419"/>
      <c r="C17" s="420"/>
      <c r="D17" s="420"/>
      <c r="E17" s="420"/>
      <c r="F17" s="420"/>
      <c r="G17" s="420"/>
      <c r="H17" s="421"/>
      <c r="I17" s="42"/>
    </row>
    <row r="18" spans="2:9" x14ac:dyDescent="0.25">
      <c r="B18" s="42"/>
      <c r="C18" s="42"/>
      <c r="D18" s="42"/>
      <c r="E18" s="42"/>
      <c r="F18" s="42"/>
      <c r="G18" s="42"/>
      <c r="H18" s="42"/>
      <c r="I18" s="42"/>
    </row>
    <row r="19" spans="2:9" x14ac:dyDescent="0.25">
      <c r="B19" s="42"/>
      <c r="C19" s="42"/>
      <c r="D19" s="42"/>
      <c r="E19" s="42"/>
      <c r="F19" s="42"/>
      <c r="G19" s="42"/>
      <c r="H19" s="42"/>
      <c r="I19" s="42"/>
    </row>
    <row r="20" spans="2:9" hidden="1" x14ac:dyDescent="0.25">
      <c r="B20" s="42"/>
      <c r="C20" s="42"/>
      <c r="D20" s="42"/>
      <c r="E20" s="42"/>
      <c r="F20" s="42"/>
      <c r="G20" s="42"/>
      <c r="H20" s="42"/>
      <c r="I20" s="42"/>
    </row>
    <row r="21" spans="2:9" ht="14.25" hidden="1" customHeight="1" x14ac:dyDescent="0.25">
      <c r="B21" s="42"/>
      <c r="C21" s="42"/>
      <c r="D21" s="42"/>
      <c r="E21" s="42"/>
      <c r="F21" s="42"/>
      <c r="G21" s="42"/>
      <c r="H21" s="42"/>
      <c r="I21" s="6"/>
    </row>
    <row r="22" spans="2:9" ht="15" hidden="1" customHeight="1" x14ac:dyDescent="0.25">
      <c r="B22" s="42"/>
      <c r="C22" s="42"/>
      <c r="D22" s="42"/>
      <c r="E22" s="42"/>
      <c r="F22" s="42"/>
      <c r="G22" s="42"/>
      <c r="H22" s="42"/>
      <c r="I22" s="15"/>
    </row>
    <row r="23" spans="2:9" ht="24.75" hidden="1" customHeight="1" x14ac:dyDescent="0.25">
      <c r="B23" s="42"/>
      <c r="C23" s="42"/>
      <c r="D23" s="42"/>
      <c r="E23" s="42"/>
      <c r="F23" s="42"/>
      <c r="G23" s="42"/>
      <c r="H23" s="42"/>
      <c r="I23" s="42"/>
    </row>
    <row r="24" spans="2:9" ht="24.75" hidden="1" customHeight="1" x14ac:dyDescent="0.25">
      <c r="B24" s="42"/>
      <c r="C24" s="42"/>
      <c r="D24" s="42"/>
      <c r="E24" s="42"/>
      <c r="F24" s="42"/>
      <c r="G24" s="42"/>
      <c r="H24" s="42"/>
      <c r="I24" s="42"/>
    </row>
    <row r="25" spans="2:9" ht="24.75" hidden="1" customHeight="1" x14ac:dyDescent="0.25">
      <c r="B25" s="42"/>
      <c r="C25" s="42"/>
      <c r="D25" s="42"/>
      <c r="E25" s="42"/>
      <c r="F25" s="42"/>
      <c r="G25" s="42"/>
      <c r="H25" s="42"/>
      <c r="I25" s="42"/>
    </row>
    <row r="26" spans="2:9" ht="24.75" hidden="1" customHeight="1" x14ac:dyDescent="0.25">
      <c r="B26" s="42"/>
      <c r="C26" s="42"/>
      <c r="D26" s="42"/>
      <c r="E26" s="42"/>
      <c r="F26" s="42"/>
      <c r="G26" s="42"/>
      <c r="H26" s="42"/>
      <c r="I26" s="42"/>
    </row>
    <row r="27" spans="2:9" ht="24.75" hidden="1" customHeight="1" x14ac:dyDescent="0.25">
      <c r="B27" s="42"/>
      <c r="C27" s="42"/>
      <c r="D27" s="42"/>
      <c r="E27" s="42"/>
      <c r="F27" s="42"/>
      <c r="G27" s="42"/>
      <c r="H27" s="42"/>
      <c r="I27" s="42"/>
    </row>
    <row r="28" spans="2:9" ht="24.75" hidden="1" customHeight="1" x14ac:dyDescent="0.25">
      <c r="B28" s="42"/>
      <c r="C28" s="42"/>
      <c r="D28" s="42"/>
      <c r="E28" s="42"/>
      <c r="F28" s="42"/>
      <c r="G28" s="42"/>
      <c r="H28" s="42"/>
      <c r="I28" s="42"/>
    </row>
    <row r="29" spans="2:9" ht="24.75" hidden="1" customHeight="1" x14ac:dyDescent="0.25">
      <c r="B29" s="42"/>
      <c r="C29" s="42"/>
      <c r="D29" s="42"/>
      <c r="E29" s="42"/>
      <c r="F29" s="42"/>
      <c r="G29" s="42"/>
      <c r="H29" s="42"/>
      <c r="I29" s="42"/>
    </row>
    <row r="30" spans="2:9" ht="24.75" hidden="1" customHeight="1" x14ac:dyDescent="0.25">
      <c r="B30" s="42"/>
      <c r="C30" s="42"/>
      <c r="D30" s="42"/>
      <c r="E30" s="42"/>
      <c r="F30" s="42"/>
      <c r="G30" s="42"/>
      <c r="H30" s="42"/>
      <c r="I30" s="42"/>
    </row>
    <row r="31" spans="2:9" ht="24.75" hidden="1" customHeight="1" x14ac:dyDescent="0.25">
      <c r="B31" s="42"/>
      <c r="C31" s="42"/>
      <c r="D31" s="42"/>
      <c r="E31" s="42"/>
      <c r="F31" s="42"/>
      <c r="G31" s="42"/>
      <c r="H31" s="42"/>
      <c r="I31" s="42"/>
    </row>
    <row r="32" spans="2:9" ht="24.75" hidden="1" customHeight="1" x14ac:dyDescent="0.25">
      <c r="B32" s="42"/>
      <c r="C32" s="42"/>
      <c r="D32" s="42"/>
      <c r="E32" s="42"/>
      <c r="F32" s="42"/>
      <c r="G32" s="42"/>
      <c r="H32" s="42"/>
      <c r="I32" s="42"/>
    </row>
    <row r="33" spans="2:9" ht="24.75" hidden="1" customHeight="1" x14ac:dyDescent="0.25">
      <c r="B33" s="6"/>
      <c r="C33" s="6"/>
      <c r="D33" s="6"/>
      <c r="E33" s="6"/>
      <c r="F33" s="6"/>
      <c r="G33" s="6"/>
      <c r="H33" s="6"/>
      <c r="I33" s="42"/>
    </row>
    <row r="34" spans="2:9" ht="24.75" hidden="1" customHeight="1" x14ac:dyDescent="0.25">
      <c r="B34" s="6"/>
      <c r="C34" s="6"/>
      <c r="D34" s="6"/>
      <c r="E34" s="6"/>
      <c r="F34" s="6"/>
      <c r="G34" s="6"/>
      <c r="H34" s="6"/>
      <c r="I34" s="42"/>
    </row>
    <row r="35" spans="2:9" ht="24.75" hidden="1" customHeight="1" x14ac:dyDescent="0.25">
      <c r="I35" s="42"/>
    </row>
    <row r="36" spans="2:9" ht="24.75" hidden="1" customHeight="1" x14ac:dyDescent="0.25">
      <c r="I36" s="42"/>
    </row>
    <row r="37" spans="2:9" ht="24.75" hidden="1" customHeight="1" x14ac:dyDescent="0.25">
      <c r="I37" s="42"/>
    </row>
    <row r="38" spans="2:9" ht="24.75" hidden="1" customHeight="1" x14ac:dyDescent="0.25">
      <c r="I38" s="42"/>
    </row>
    <row r="39" spans="2:9" hidden="1" x14ac:dyDescent="0.25">
      <c r="I39" s="6"/>
    </row>
    <row r="40" spans="2:9" hidden="1" x14ac:dyDescent="0.25"/>
    <row r="41" spans="2:9" hidden="1" x14ac:dyDescent="0.25"/>
    <row r="42" spans="2:9" hidden="1" x14ac:dyDescent="0.25"/>
    <row r="43" spans="2:9" hidden="1" x14ac:dyDescent="0.25"/>
    <row r="44" spans="2:9" hidden="1" x14ac:dyDescent="0.25"/>
    <row r="45" spans="2:9" hidden="1" x14ac:dyDescent="0.25"/>
    <row r="46" spans="2:9" hidden="1" x14ac:dyDescent="0.25"/>
    <row r="47" spans="2:9" hidden="1" x14ac:dyDescent="0.25"/>
    <row r="48" spans="2:9" hidden="1" x14ac:dyDescent="0.25"/>
    <row r="49" hidden="1" x14ac:dyDescent="0.25"/>
  </sheetData>
  <sheetProtection password="DB6B" sheet="1" objects="1" scenarios="1"/>
  <protectedRanges>
    <protectedRange sqref="B11 B14 B17" name="Range1"/>
  </protectedRanges>
  <mergeCells count="7">
    <mergeCell ref="B17:H17"/>
    <mergeCell ref="B8:I8"/>
    <mergeCell ref="B10:H10"/>
    <mergeCell ref="B13:H13"/>
    <mergeCell ref="B16:H16"/>
    <mergeCell ref="B11:H11"/>
    <mergeCell ref="B14:H14"/>
  </mergeCells>
  <pageMargins left="0.25" right="0.25" top="0.5" bottom="0.5" header="0.3" footer="0.3"/>
  <pageSetup fitToHeight="0" orientation="portrait" r:id="rId1"/>
  <rowBreaks count="1" manualBreakCount="1">
    <brk id="1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5"/>
  <sheetViews>
    <sheetView topLeftCell="A9" zoomScale="85" zoomScaleNormal="85" workbookViewId="0">
      <selection activeCell="G4" sqref="G4"/>
    </sheetView>
  </sheetViews>
  <sheetFormatPr defaultRowHeight="15" x14ac:dyDescent="0.25"/>
  <cols>
    <col min="1" max="1" width="14.28515625" bestFit="1" customWidth="1"/>
    <col min="2" max="2" width="15" bestFit="1" customWidth="1"/>
    <col min="3" max="3" width="78.5703125" bestFit="1" customWidth="1"/>
    <col min="5" max="5" width="6.5703125" customWidth="1"/>
  </cols>
  <sheetData>
    <row r="1" spans="1:3" x14ac:dyDescent="0.25">
      <c r="A1" t="s">
        <v>38</v>
      </c>
      <c r="C1" t="s">
        <v>57</v>
      </c>
    </row>
    <row r="2" spans="1:3" x14ac:dyDescent="0.25">
      <c r="A2" t="s">
        <v>39</v>
      </c>
      <c r="C2" t="s">
        <v>58</v>
      </c>
    </row>
    <row r="4" spans="1:3" x14ac:dyDescent="0.25">
      <c r="A4" t="s">
        <v>38</v>
      </c>
    </row>
    <row r="5" spans="1:3" x14ac:dyDescent="0.25">
      <c r="A5" t="s">
        <v>39</v>
      </c>
    </row>
    <row r="6" spans="1:3" x14ac:dyDescent="0.25">
      <c r="A6" t="s">
        <v>40</v>
      </c>
    </row>
    <row r="8" spans="1:3" x14ac:dyDescent="0.25">
      <c r="A8" t="s">
        <v>815</v>
      </c>
      <c r="B8" t="s">
        <v>525</v>
      </c>
      <c r="C8" t="s">
        <v>305</v>
      </c>
    </row>
    <row r="9" spans="1:3" x14ac:dyDescent="0.25">
      <c r="A9" s="107"/>
      <c r="B9" t="s">
        <v>526</v>
      </c>
      <c r="C9" t="s">
        <v>306</v>
      </c>
    </row>
    <row r="10" spans="1:3" x14ac:dyDescent="0.25">
      <c r="A10" s="107"/>
      <c r="B10" t="s">
        <v>527</v>
      </c>
      <c r="C10" t="s">
        <v>307</v>
      </c>
    </row>
    <row r="11" spans="1:3" x14ac:dyDescent="0.25">
      <c r="A11" s="107"/>
      <c r="B11" t="s">
        <v>528</v>
      </c>
      <c r="C11" t="s">
        <v>308</v>
      </c>
    </row>
    <row r="12" spans="1:3" x14ac:dyDescent="0.25">
      <c r="A12" s="107"/>
      <c r="B12" t="s">
        <v>529</v>
      </c>
      <c r="C12" t="s">
        <v>816</v>
      </c>
    </row>
    <row r="13" spans="1:3" x14ac:dyDescent="0.25">
      <c r="A13" s="107"/>
      <c r="B13" t="s">
        <v>530</v>
      </c>
      <c r="C13" t="s">
        <v>309</v>
      </c>
    </row>
    <row r="14" spans="1:3" x14ac:dyDescent="0.25">
      <c r="A14" s="107"/>
      <c r="B14" t="s">
        <v>531</v>
      </c>
      <c r="C14" t="s">
        <v>310</v>
      </c>
    </row>
    <row r="15" spans="1:3" x14ac:dyDescent="0.25">
      <c r="A15" s="107"/>
      <c r="B15" t="s">
        <v>532</v>
      </c>
      <c r="C15" t="s">
        <v>311</v>
      </c>
    </row>
    <row r="16" spans="1:3" x14ac:dyDescent="0.25">
      <c r="A16" s="107"/>
      <c r="B16" t="s">
        <v>533</v>
      </c>
      <c r="C16" t="s">
        <v>817</v>
      </c>
    </row>
    <row r="17" spans="1:3" x14ac:dyDescent="0.25">
      <c r="A17" s="107"/>
      <c r="B17" t="s">
        <v>534</v>
      </c>
      <c r="C17" t="s">
        <v>312</v>
      </c>
    </row>
    <row r="18" spans="1:3" x14ac:dyDescent="0.25">
      <c r="A18" s="107"/>
      <c r="B18" t="s">
        <v>535</v>
      </c>
      <c r="C18" t="s">
        <v>313</v>
      </c>
    </row>
    <row r="19" spans="1:3" x14ac:dyDescent="0.25">
      <c r="A19" s="107"/>
      <c r="B19" t="s">
        <v>536</v>
      </c>
      <c r="C19" t="s">
        <v>893</v>
      </c>
    </row>
    <row r="20" spans="1:3" x14ac:dyDescent="0.25">
      <c r="A20" s="107"/>
      <c r="B20" t="s">
        <v>537</v>
      </c>
      <c r="C20" t="s">
        <v>1001</v>
      </c>
    </row>
    <row r="21" spans="1:3" x14ac:dyDescent="0.25">
      <c r="A21" s="107"/>
      <c r="B21" t="s">
        <v>538</v>
      </c>
      <c r="C21" t="s">
        <v>314</v>
      </c>
    </row>
    <row r="22" spans="1:3" x14ac:dyDescent="0.25">
      <c r="A22" s="107"/>
      <c r="B22" t="s">
        <v>539</v>
      </c>
      <c r="C22" t="s">
        <v>315</v>
      </c>
    </row>
    <row r="23" spans="1:3" x14ac:dyDescent="0.25">
      <c r="A23" s="107"/>
      <c r="B23" t="s">
        <v>540</v>
      </c>
      <c r="C23" t="s">
        <v>316</v>
      </c>
    </row>
    <row r="24" spans="1:3" x14ac:dyDescent="0.25">
      <c r="A24" s="107"/>
      <c r="B24" t="s">
        <v>541</v>
      </c>
      <c r="C24" t="s">
        <v>317</v>
      </c>
    </row>
    <row r="25" spans="1:3" x14ac:dyDescent="0.25">
      <c r="A25" s="107"/>
      <c r="B25" t="s">
        <v>542</v>
      </c>
      <c r="C25" t="s">
        <v>318</v>
      </c>
    </row>
    <row r="26" spans="1:3" x14ac:dyDescent="0.25">
      <c r="A26" s="107"/>
      <c r="B26" t="s">
        <v>543</v>
      </c>
      <c r="C26" t="s">
        <v>319</v>
      </c>
    </row>
    <row r="27" spans="1:3" x14ac:dyDescent="0.25">
      <c r="A27" s="107"/>
      <c r="B27" t="s">
        <v>877</v>
      </c>
      <c r="C27" t="s">
        <v>320</v>
      </c>
    </row>
    <row r="28" spans="1:3" x14ac:dyDescent="0.25">
      <c r="A28" s="107"/>
      <c r="B28" t="s">
        <v>544</v>
      </c>
      <c r="C28" t="s">
        <v>321</v>
      </c>
    </row>
    <row r="29" spans="1:3" x14ac:dyDescent="0.25">
      <c r="A29" s="107"/>
      <c r="B29" t="s">
        <v>545</v>
      </c>
      <c r="C29" t="s">
        <v>322</v>
      </c>
    </row>
    <row r="30" spans="1:3" x14ac:dyDescent="0.25">
      <c r="A30" s="107"/>
      <c r="B30" t="s">
        <v>546</v>
      </c>
      <c r="C30" t="s">
        <v>1020</v>
      </c>
    </row>
    <row r="31" spans="1:3" x14ac:dyDescent="0.25">
      <c r="A31" s="107"/>
      <c r="B31" t="s">
        <v>547</v>
      </c>
      <c r="C31" t="s">
        <v>323</v>
      </c>
    </row>
    <row r="32" spans="1:3" x14ac:dyDescent="0.25">
      <c r="A32" s="107"/>
      <c r="B32" t="s">
        <v>548</v>
      </c>
      <c r="C32" t="s">
        <v>889</v>
      </c>
    </row>
    <row r="33" spans="1:3" x14ac:dyDescent="0.25">
      <c r="A33" s="107"/>
      <c r="B33" t="s">
        <v>549</v>
      </c>
      <c r="C33" t="s">
        <v>1028</v>
      </c>
    </row>
    <row r="34" spans="1:3" x14ac:dyDescent="0.25">
      <c r="A34" s="107"/>
      <c r="B34" t="s">
        <v>550</v>
      </c>
      <c r="C34" t="s">
        <v>324</v>
      </c>
    </row>
    <row r="35" spans="1:3" x14ac:dyDescent="0.25">
      <c r="A35" s="107"/>
      <c r="B35" t="s">
        <v>551</v>
      </c>
      <c r="C35" t="s">
        <v>325</v>
      </c>
    </row>
    <row r="36" spans="1:3" x14ac:dyDescent="0.25">
      <c r="A36" s="107"/>
      <c r="B36" t="s">
        <v>552</v>
      </c>
      <c r="C36" t="s">
        <v>326</v>
      </c>
    </row>
    <row r="37" spans="1:3" x14ac:dyDescent="0.25">
      <c r="A37" s="107"/>
      <c r="B37" t="s">
        <v>553</v>
      </c>
      <c r="C37" t="s">
        <v>818</v>
      </c>
    </row>
    <row r="38" spans="1:3" x14ac:dyDescent="0.25">
      <c r="A38" s="107"/>
      <c r="B38" t="s">
        <v>554</v>
      </c>
      <c r="C38" t="s">
        <v>957</v>
      </c>
    </row>
    <row r="39" spans="1:3" x14ac:dyDescent="0.25">
      <c r="A39" s="107"/>
      <c r="B39" t="s">
        <v>555</v>
      </c>
      <c r="C39" t="s">
        <v>903</v>
      </c>
    </row>
    <row r="40" spans="1:3" x14ac:dyDescent="0.25">
      <c r="A40" s="107"/>
      <c r="B40" t="s">
        <v>556</v>
      </c>
      <c r="C40" t="s">
        <v>327</v>
      </c>
    </row>
    <row r="41" spans="1:3" x14ac:dyDescent="0.25">
      <c r="A41" s="107"/>
      <c r="B41" t="s">
        <v>557</v>
      </c>
      <c r="C41" t="s">
        <v>328</v>
      </c>
    </row>
    <row r="42" spans="1:3" x14ac:dyDescent="0.25">
      <c r="A42" s="107"/>
      <c r="B42" t="s">
        <v>558</v>
      </c>
      <c r="C42" t="s">
        <v>329</v>
      </c>
    </row>
    <row r="43" spans="1:3" x14ac:dyDescent="0.25">
      <c r="A43" s="107"/>
      <c r="B43" t="s">
        <v>559</v>
      </c>
      <c r="C43" t="s">
        <v>330</v>
      </c>
    </row>
    <row r="44" spans="1:3" x14ac:dyDescent="0.25">
      <c r="A44" s="107"/>
      <c r="B44" t="s">
        <v>560</v>
      </c>
      <c r="C44" t="s">
        <v>331</v>
      </c>
    </row>
    <row r="45" spans="1:3" x14ac:dyDescent="0.25">
      <c r="A45" s="107"/>
      <c r="B45" t="s">
        <v>561</v>
      </c>
      <c r="C45" t="s">
        <v>332</v>
      </c>
    </row>
    <row r="46" spans="1:3" x14ac:dyDescent="0.25">
      <c r="A46" s="107"/>
      <c r="B46" t="s">
        <v>562</v>
      </c>
      <c r="C46" t="s">
        <v>894</v>
      </c>
    </row>
    <row r="47" spans="1:3" x14ac:dyDescent="0.25">
      <c r="A47" s="107"/>
      <c r="B47" t="s">
        <v>563</v>
      </c>
      <c r="C47" t="s">
        <v>333</v>
      </c>
    </row>
    <row r="48" spans="1:3" x14ac:dyDescent="0.25">
      <c r="A48" s="107"/>
      <c r="B48" t="s">
        <v>564</v>
      </c>
      <c r="C48" t="s">
        <v>334</v>
      </c>
    </row>
    <row r="49" spans="1:3" x14ac:dyDescent="0.25">
      <c r="A49" s="107"/>
      <c r="B49" t="s">
        <v>565</v>
      </c>
      <c r="C49" t="s">
        <v>966</v>
      </c>
    </row>
    <row r="50" spans="1:3" x14ac:dyDescent="0.25">
      <c r="A50" s="107"/>
      <c r="B50" t="s">
        <v>566</v>
      </c>
      <c r="C50" t="s">
        <v>335</v>
      </c>
    </row>
    <row r="51" spans="1:3" x14ac:dyDescent="0.25">
      <c r="A51" s="107"/>
      <c r="B51" t="s">
        <v>567</v>
      </c>
      <c r="C51" t="s">
        <v>336</v>
      </c>
    </row>
    <row r="52" spans="1:3" x14ac:dyDescent="0.25">
      <c r="A52" s="107"/>
      <c r="B52" t="s">
        <v>568</v>
      </c>
      <c r="C52" t="s">
        <v>998</v>
      </c>
    </row>
    <row r="53" spans="1:3" x14ac:dyDescent="0.25">
      <c r="A53" s="107"/>
      <c r="B53" t="s">
        <v>569</v>
      </c>
      <c r="C53" t="s">
        <v>884</v>
      </c>
    </row>
    <row r="54" spans="1:3" x14ac:dyDescent="0.25">
      <c r="A54" s="107"/>
      <c r="B54" t="s">
        <v>570</v>
      </c>
      <c r="C54" t="s">
        <v>1043</v>
      </c>
    </row>
    <row r="55" spans="1:3" x14ac:dyDescent="0.25">
      <c r="A55" s="107"/>
      <c r="B55" t="s">
        <v>571</v>
      </c>
      <c r="C55" t="s">
        <v>337</v>
      </c>
    </row>
    <row r="56" spans="1:3" x14ac:dyDescent="0.25">
      <c r="A56" s="107"/>
      <c r="B56" t="s">
        <v>572</v>
      </c>
      <c r="C56" t="s">
        <v>888</v>
      </c>
    </row>
    <row r="57" spans="1:3" x14ac:dyDescent="0.25">
      <c r="A57" s="107"/>
      <c r="B57" t="s">
        <v>573</v>
      </c>
      <c r="C57" t="s">
        <v>338</v>
      </c>
    </row>
    <row r="58" spans="1:3" x14ac:dyDescent="0.25">
      <c r="A58" s="107"/>
      <c r="B58" t="s">
        <v>574</v>
      </c>
      <c r="C58" t="s">
        <v>339</v>
      </c>
    </row>
    <row r="59" spans="1:3" x14ac:dyDescent="0.25">
      <c r="A59" s="107"/>
      <c r="B59" t="s">
        <v>575</v>
      </c>
      <c r="C59" t="s">
        <v>890</v>
      </c>
    </row>
    <row r="60" spans="1:3" x14ac:dyDescent="0.25">
      <c r="A60" s="107"/>
      <c r="B60" t="s">
        <v>576</v>
      </c>
      <c r="C60" t="s">
        <v>340</v>
      </c>
    </row>
    <row r="61" spans="1:3" x14ac:dyDescent="0.25">
      <c r="A61" s="107"/>
      <c r="B61" t="s">
        <v>577</v>
      </c>
      <c r="C61" t="s">
        <v>341</v>
      </c>
    </row>
    <row r="62" spans="1:3" x14ac:dyDescent="0.25">
      <c r="A62" s="107"/>
      <c r="B62" t="s">
        <v>578</v>
      </c>
      <c r="C62" t="s">
        <v>342</v>
      </c>
    </row>
    <row r="63" spans="1:3" x14ac:dyDescent="0.25">
      <c r="A63" s="107"/>
      <c r="B63" t="s">
        <v>579</v>
      </c>
      <c r="C63" t="s">
        <v>343</v>
      </c>
    </row>
    <row r="64" spans="1:3" x14ac:dyDescent="0.25">
      <c r="A64" s="107"/>
      <c r="B64" t="s">
        <v>580</v>
      </c>
      <c r="C64" t="s">
        <v>344</v>
      </c>
    </row>
    <row r="65" spans="1:3" x14ac:dyDescent="0.25">
      <c r="A65" s="107"/>
      <c r="B65" t="s">
        <v>581</v>
      </c>
      <c r="C65" t="s">
        <v>345</v>
      </c>
    </row>
    <row r="66" spans="1:3" x14ac:dyDescent="0.25">
      <c r="A66" s="107"/>
      <c r="B66" t="s">
        <v>582</v>
      </c>
      <c r="C66" t="s">
        <v>346</v>
      </c>
    </row>
    <row r="67" spans="1:3" x14ac:dyDescent="0.25">
      <c r="A67" s="107"/>
      <c r="B67" t="s">
        <v>583</v>
      </c>
      <c r="C67" t="s">
        <v>347</v>
      </c>
    </row>
    <row r="68" spans="1:3" x14ac:dyDescent="0.25">
      <c r="A68" s="107"/>
      <c r="B68" t="s">
        <v>584</v>
      </c>
      <c r="C68" t="s">
        <v>886</v>
      </c>
    </row>
    <row r="69" spans="1:3" x14ac:dyDescent="0.25">
      <c r="A69" s="107"/>
      <c r="B69" t="s">
        <v>585</v>
      </c>
      <c r="C69" t="s">
        <v>977</v>
      </c>
    </row>
    <row r="70" spans="1:3" x14ac:dyDescent="0.25">
      <c r="A70" s="107"/>
      <c r="B70" t="s">
        <v>586</v>
      </c>
      <c r="C70" t="s">
        <v>932</v>
      </c>
    </row>
    <row r="71" spans="1:3" x14ac:dyDescent="0.25">
      <c r="A71" s="107"/>
      <c r="B71" t="s">
        <v>587</v>
      </c>
      <c r="C71" t="s">
        <v>348</v>
      </c>
    </row>
    <row r="72" spans="1:3" x14ac:dyDescent="0.25">
      <c r="A72" s="107"/>
      <c r="B72" t="s">
        <v>588</v>
      </c>
      <c r="C72" t="s">
        <v>349</v>
      </c>
    </row>
    <row r="73" spans="1:3" x14ac:dyDescent="0.25">
      <c r="A73" s="107"/>
      <c r="B73" t="s">
        <v>589</v>
      </c>
      <c r="C73" t="s">
        <v>350</v>
      </c>
    </row>
    <row r="74" spans="1:3" x14ac:dyDescent="0.25">
      <c r="A74" s="107"/>
      <c r="B74" t="s">
        <v>590</v>
      </c>
      <c r="C74" t="s">
        <v>351</v>
      </c>
    </row>
    <row r="75" spans="1:3" x14ac:dyDescent="0.25">
      <c r="A75" s="107"/>
      <c r="B75" t="s">
        <v>591</v>
      </c>
      <c r="C75" t="s">
        <v>352</v>
      </c>
    </row>
    <row r="76" spans="1:3" x14ac:dyDescent="0.25">
      <c r="A76" s="107"/>
      <c r="B76" t="s">
        <v>592</v>
      </c>
      <c r="C76" t="s">
        <v>353</v>
      </c>
    </row>
    <row r="77" spans="1:3" x14ac:dyDescent="0.25">
      <c r="A77" s="107"/>
      <c r="B77" t="s">
        <v>593</v>
      </c>
      <c r="C77" t="s">
        <v>354</v>
      </c>
    </row>
    <row r="78" spans="1:3" x14ac:dyDescent="0.25">
      <c r="A78" s="107"/>
      <c r="B78" t="s">
        <v>594</v>
      </c>
      <c r="C78" t="s">
        <v>355</v>
      </c>
    </row>
    <row r="79" spans="1:3" x14ac:dyDescent="0.25">
      <c r="A79" s="107"/>
      <c r="B79" t="s">
        <v>595</v>
      </c>
      <c r="C79" t="s">
        <v>356</v>
      </c>
    </row>
    <row r="80" spans="1:3" x14ac:dyDescent="0.25">
      <c r="A80" s="107"/>
      <c r="B80" t="s">
        <v>596</v>
      </c>
      <c r="C80" t="s">
        <v>357</v>
      </c>
    </row>
    <row r="81" spans="1:3" x14ac:dyDescent="0.25">
      <c r="A81" s="107"/>
      <c r="B81" t="s">
        <v>597</v>
      </c>
      <c r="C81" t="s">
        <v>358</v>
      </c>
    </row>
    <row r="82" spans="1:3" x14ac:dyDescent="0.25">
      <c r="A82" s="107"/>
      <c r="B82" t="s">
        <v>598</v>
      </c>
      <c r="C82" t="s">
        <v>359</v>
      </c>
    </row>
    <row r="83" spans="1:3" x14ac:dyDescent="0.25">
      <c r="A83" s="107"/>
      <c r="B83" t="s">
        <v>599</v>
      </c>
      <c r="C83" t="s">
        <v>360</v>
      </c>
    </row>
    <row r="84" spans="1:3" x14ac:dyDescent="0.25">
      <c r="A84" s="107"/>
      <c r="B84" t="s">
        <v>600</v>
      </c>
      <c r="C84" t="s">
        <v>361</v>
      </c>
    </row>
    <row r="85" spans="1:3" x14ac:dyDescent="0.25">
      <c r="A85" s="107"/>
      <c r="B85" t="s">
        <v>601</v>
      </c>
      <c r="C85" t="s">
        <v>982</v>
      </c>
    </row>
    <row r="86" spans="1:3" x14ac:dyDescent="0.25">
      <c r="A86" s="107"/>
      <c r="B86" t="s">
        <v>602</v>
      </c>
      <c r="C86" t="s">
        <v>362</v>
      </c>
    </row>
    <row r="87" spans="1:3" x14ac:dyDescent="0.25">
      <c r="A87" s="107"/>
      <c r="B87" t="s">
        <v>603</v>
      </c>
      <c r="C87" t="s">
        <v>363</v>
      </c>
    </row>
    <row r="88" spans="1:3" x14ac:dyDescent="0.25">
      <c r="A88" s="107"/>
      <c r="B88" t="s">
        <v>604</v>
      </c>
      <c r="C88" t="s">
        <v>364</v>
      </c>
    </row>
    <row r="89" spans="1:3" x14ac:dyDescent="0.25">
      <c r="A89" s="107"/>
      <c r="B89" t="s">
        <v>605</v>
      </c>
      <c r="C89" t="s">
        <v>365</v>
      </c>
    </row>
    <row r="90" spans="1:3" x14ac:dyDescent="0.25">
      <c r="A90" s="107"/>
      <c r="B90" t="s">
        <v>606</v>
      </c>
      <c r="C90" t="s">
        <v>1030</v>
      </c>
    </row>
    <row r="91" spans="1:3" x14ac:dyDescent="0.25">
      <c r="A91" s="107"/>
      <c r="B91" t="s">
        <v>607</v>
      </c>
      <c r="C91" t="s">
        <v>366</v>
      </c>
    </row>
    <row r="92" spans="1:3" x14ac:dyDescent="0.25">
      <c r="A92" s="107"/>
      <c r="B92" t="s">
        <v>608</v>
      </c>
      <c r="C92" t="s">
        <v>367</v>
      </c>
    </row>
    <row r="93" spans="1:3" x14ac:dyDescent="0.25">
      <c r="A93" s="107"/>
      <c r="B93" t="s">
        <v>609</v>
      </c>
      <c r="C93" t="s">
        <v>368</v>
      </c>
    </row>
    <row r="94" spans="1:3" x14ac:dyDescent="0.25">
      <c r="A94" s="107"/>
      <c r="B94" t="s">
        <v>610</v>
      </c>
      <c r="C94" t="s">
        <v>1017</v>
      </c>
    </row>
    <row r="95" spans="1:3" x14ac:dyDescent="0.25">
      <c r="A95" s="107"/>
      <c r="B95" t="s">
        <v>611</v>
      </c>
      <c r="C95" t="s">
        <v>369</v>
      </c>
    </row>
    <row r="96" spans="1:3" x14ac:dyDescent="0.25">
      <c r="A96" s="107"/>
      <c r="B96" t="s">
        <v>612</v>
      </c>
      <c r="C96" t="s">
        <v>370</v>
      </c>
    </row>
    <row r="97" spans="1:3" x14ac:dyDescent="0.25">
      <c r="A97" s="107"/>
      <c r="B97" t="s">
        <v>613</v>
      </c>
      <c r="C97" t="s">
        <v>371</v>
      </c>
    </row>
    <row r="98" spans="1:3" x14ac:dyDescent="0.25">
      <c r="A98" s="107"/>
      <c r="B98" t="s">
        <v>614</v>
      </c>
      <c r="C98" t="s">
        <v>372</v>
      </c>
    </row>
    <row r="99" spans="1:3" x14ac:dyDescent="0.25">
      <c r="A99" s="107"/>
      <c r="B99" t="s">
        <v>615</v>
      </c>
      <c r="C99" t="s">
        <v>373</v>
      </c>
    </row>
    <row r="100" spans="1:3" x14ac:dyDescent="0.25">
      <c r="A100" s="107"/>
      <c r="B100" t="s">
        <v>616</v>
      </c>
      <c r="C100" t="s">
        <v>374</v>
      </c>
    </row>
    <row r="101" spans="1:3" x14ac:dyDescent="0.25">
      <c r="A101" s="107"/>
      <c r="B101" t="s">
        <v>617</v>
      </c>
      <c r="C101" t="s">
        <v>375</v>
      </c>
    </row>
    <row r="102" spans="1:3" x14ac:dyDescent="0.25">
      <c r="A102" s="107"/>
      <c r="B102" t="s">
        <v>618</v>
      </c>
      <c r="C102" t="s">
        <v>1049</v>
      </c>
    </row>
    <row r="103" spans="1:3" x14ac:dyDescent="0.25">
      <c r="A103" s="107"/>
      <c r="B103" t="s">
        <v>619</v>
      </c>
      <c r="C103" t="s">
        <v>376</v>
      </c>
    </row>
    <row r="104" spans="1:3" x14ac:dyDescent="0.25">
      <c r="A104" s="107"/>
      <c r="B104" t="s">
        <v>620</v>
      </c>
      <c r="C104" t="s">
        <v>377</v>
      </c>
    </row>
    <row r="105" spans="1:3" x14ac:dyDescent="0.25">
      <c r="A105" s="107"/>
      <c r="B105" t="s">
        <v>621</v>
      </c>
      <c r="C105" t="s">
        <v>378</v>
      </c>
    </row>
    <row r="106" spans="1:3" x14ac:dyDescent="0.25">
      <c r="A106" s="107"/>
      <c r="B106" t="s">
        <v>622</v>
      </c>
      <c r="C106" t="s">
        <v>984</v>
      </c>
    </row>
    <row r="107" spans="1:3" x14ac:dyDescent="0.25">
      <c r="A107" s="107"/>
      <c r="B107" t="s">
        <v>623</v>
      </c>
      <c r="C107" t="s">
        <v>900</v>
      </c>
    </row>
    <row r="108" spans="1:3" x14ac:dyDescent="0.25">
      <c r="A108" s="107"/>
      <c r="B108" t="s">
        <v>624</v>
      </c>
      <c r="C108" t="s">
        <v>934</v>
      </c>
    </row>
    <row r="109" spans="1:3" x14ac:dyDescent="0.25">
      <c r="A109" s="107"/>
      <c r="B109" t="s">
        <v>625</v>
      </c>
      <c r="C109" t="s">
        <v>379</v>
      </c>
    </row>
    <row r="110" spans="1:3" x14ac:dyDescent="0.25">
      <c r="A110" s="107"/>
      <c r="B110" t="s">
        <v>626</v>
      </c>
      <c r="C110" t="s">
        <v>380</v>
      </c>
    </row>
    <row r="111" spans="1:3" x14ac:dyDescent="0.25">
      <c r="A111" s="107"/>
      <c r="B111" t="s">
        <v>627</v>
      </c>
      <c r="C111" t="s">
        <v>381</v>
      </c>
    </row>
    <row r="112" spans="1:3" x14ac:dyDescent="0.25">
      <c r="A112" s="107"/>
      <c r="B112" t="s">
        <v>628</v>
      </c>
      <c r="C112" t="s">
        <v>382</v>
      </c>
    </row>
    <row r="113" spans="1:3" x14ac:dyDescent="0.25">
      <c r="A113" s="107"/>
      <c r="B113" t="s">
        <v>629</v>
      </c>
      <c r="C113" t="s">
        <v>383</v>
      </c>
    </row>
    <row r="114" spans="1:3" x14ac:dyDescent="0.25">
      <c r="A114" s="107"/>
      <c r="B114" t="s">
        <v>630</v>
      </c>
      <c r="C114" t="s">
        <v>950</v>
      </c>
    </row>
    <row r="115" spans="1:3" x14ac:dyDescent="0.25">
      <c r="A115" s="107"/>
      <c r="B115" t="s">
        <v>631</v>
      </c>
      <c r="C115" t="s">
        <v>896</v>
      </c>
    </row>
    <row r="116" spans="1:3" x14ac:dyDescent="0.25">
      <c r="A116" s="107"/>
      <c r="B116" t="s">
        <v>632</v>
      </c>
      <c r="C116" t="s">
        <v>384</v>
      </c>
    </row>
    <row r="117" spans="1:3" x14ac:dyDescent="0.25">
      <c r="A117" s="107"/>
      <c r="B117" t="s">
        <v>633</v>
      </c>
      <c r="C117" t="s">
        <v>385</v>
      </c>
    </row>
    <row r="118" spans="1:3" x14ac:dyDescent="0.25">
      <c r="A118" s="107"/>
      <c r="B118" t="s">
        <v>634</v>
      </c>
      <c r="C118" t="s">
        <v>386</v>
      </c>
    </row>
    <row r="119" spans="1:3" x14ac:dyDescent="0.25">
      <c r="A119" s="107"/>
      <c r="B119" t="s">
        <v>635</v>
      </c>
      <c r="C119" t="s">
        <v>387</v>
      </c>
    </row>
    <row r="120" spans="1:3" x14ac:dyDescent="0.25">
      <c r="A120" s="107"/>
      <c r="B120" t="s">
        <v>636</v>
      </c>
      <c r="C120" t="s">
        <v>388</v>
      </c>
    </row>
    <row r="121" spans="1:3" x14ac:dyDescent="0.25">
      <c r="A121" s="107"/>
      <c r="B121" t="s">
        <v>637</v>
      </c>
      <c r="C121" t="s">
        <v>389</v>
      </c>
    </row>
    <row r="122" spans="1:3" x14ac:dyDescent="0.25">
      <c r="A122" s="107"/>
      <c r="B122" t="s">
        <v>638</v>
      </c>
      <c r="C122" t="s">
        <v>899</v>
      </c>
    </row>
    <row r="123" spans="1:3" x14ac:dyDescent="0.25">
      <c r="A123" s="107"/>
      <c r="B123" t="s">
        <v>639</v>
      </c>
      <c r="C123" t="s">
        <v>390</v>
      </c>
    </row>
    <row r="124" spans="1:3" x14ac:dyDescent="0.25">
      <c r="A124" s="107"/>
      <c r="B124" t="s">
        <v>640</v>
      </c>
      <c r="C124" t="s">
        <v>391</v>
      </c>
    </row>
    <row r="125" spans="1:3" x14ac:dyDescent="0.25">
      <c r="A125" s="107"/>
      <c r="B125" t="s">
        <v>641</v>
      </c>
      <c r="C125" t="s">
        <v>1045</v>
      </c>
    </row>
    <row r="126" spans="1:3" x14ac:dyDescent="0.25">
      <c r="A126" s="107"/>
      <c r="B126" t="s">
        <v>642</v>
      </c>
      <c r="C126" t="s">
        <v>392</v>
      </c>
    </row>
    <row r="127" spans="1:3" x14ac:dyDescent="0.25">
      <c r="A127" s="107"/>
      <c r="B127" t="s">
        <v>643</v>
      </c>
      <c r="C127" t="s">
        <v>393</v>
      </c>
    </row>
    <row r="128" spans="1:3" x14ac:dyDescent="0.25">
      <c r="A128" s="107"/>
      <c r="B128" t="s">
        <v>644</v>
      </c>
      <c r="C128" t="s">
        <v>394</v>
      </c>
    </row>
    <row r="129" spans="1:3" x14ac:dyDescent="0.25">
      <c r="A129" s="107"/>
      <c r="B129" t="s">
        <v>645</v>
      </c>
      <c r="C129" t="s">
        <v>395</v>
      </c>
    </row>
    <row r="130" spans="1:3" x14ac:dyDescent="0.25">
      <c r="A130" s="107"/>
      <c r="B130" t="s">
        <v>646</v>
      </c>
      <c r="C130" t="s">
        <v>396</v>
      </c>
    </row>
    <row r="131" spans="1:3" x14ac:dyDescent="0.25">
      <c r="A131" s="107"/>
      <c r="B131" t="s">
        <v>647</v>
      </c>
      <c r="C131" t="s">
        <v>397</v>
      </c>
    </row>
    <row r="132" spans="1:3" x14ac:dyDescent="0.25">
      <c r="A132" s="107"/>
      <c r="B132" t="s">
        <v>648</v>
      </c>
      <c r="C132" t="s">
        <v>398</v>
      </c>
    </row>
    <row r="133" spans="1:3" x14ac:dyDescent="0.25">
      <c r="A133" s="107"/>
      <c r="B133" t="s">
        <v>649</v>
      </c>
      <c r="C133" t="s">
        <v>399</v>
      </c>
    </row>
    <row r="134" spans="1:3" x14ac:dyDescent="0.25">
      <c r="A134" s="107"/>
      <c r="B134" t="s">
        <v>650</v>
      </c>
      <c r="C134" t="s">
        <v>1051</v>
      </c>
    </row>
    <row r="135" spans="1:3" x14ac:dyDescent="0.25">
      <c r="A135" s="107"/>
      <c r="B135" t="s">
        <v>651</v>
      </c>
      <c r="C135" t="s">
        <v>400</v>
      </c>
    </row>
    <row r="136" spans="1:3" x14ac:dyDescent="0.25">
      <c r="A136" s="107"/>
      <c r="B136" t="s">
        <v>652</v>
      </c>
      <c r="C136" t="s">
        <v>401</v>
      </c>
    </row>
    <row r="137" spans="1:3" x14ac:dyDescent="0.25">
      <c r="A137" s="107"/>
      <c r="B137" t="s">
        <v>653</v>
      </c>
      <c r="C137" t="s">
        <v>402</v>
      </c>
    </row>
    <row r="138" spans="1:3" x14ac:dyDescent="0.25">
      <c r="A138" s="107"/>
      <c r="B138" t="s">
        <v>654</v>
      </c>
      <c r="C138" t="s">
        <v>923</v>
      </c>
    </row>
    <row r="139" spans="1:3" x14ac:dyDescent="0.25">
      <c r="A139" s="107"/>
      <c r="B139" t="s">
        <v>655</v>
      </c>
      <c r="C139" t="s">
        <v>403</v>
      </c>
    </row>
    <row r="140" spans="1:3" x14ac:dyDescent="0.25">
      <c r="A140" s="107"/>
      <c r="B140" t="s">
        <v>656</v>
      </c>
      <c r="C140" t="s">
        <v>404</v>
      </c>
    </row>
    <row r="141" spans="1:3" x14ac:dyDescent="0.25">
      <c r="A141" s="107"/>
      <c r="B141" t="s">
        <v>657</v>
      </c>
      <c r="C141" t="s">
        <v>887</v>
      </c>
    </row>
    <row r="142" spans="1:3" x14ac:dyDescent="0.25">
      <c r="A142" s="107"/>
      <c r="B142" t="s">
        <v>658</v>
      </c>
      <c r="C142" t="s">
        <v>405</v>
      </c>
    </row>
    <row r="143" spans="1:3" x14ac:dyDescent="0.25">
      <c r="A143" s="107"/>
      <c r="B143" t="s">
        <v>659</v>
      </c>
      <c r="C143" t="s">
        <v>406</v>
      </c>
    </row>
    <row r="144" spans="1:3" x14ac:dyDescent="0.25">
      <c r="A144" s="107"/>
      <c r="B144" t="s">
        <v>660</v>
      </c>
      <c r="C144" t="s">
        <v>407</v>
      </c>
    </row>
    <row r="145" spans="1:3" x14ac:dyDescent="0.25">
      <c r="A145" s="107"/>
      <c r="B145" t="s">
        <v>661</v>
      </c>
      <c r="C145" t="s">
        <v>408</v>
      </c>
    </row>
    <row r="146" spans="1:3" x14ac:dyDescent="0.25">
      <c r="A146" s="107"/>
      <c r="B146" t="s">
        <v>662</v>
      </c>
      <c r="C146" t="s">
        <v>409</v>
      </c>
    </row>
    <row r="147" spans="1:3" x14ac:dyDescent="0.25">
      <c r="A147" s="107"/>
      <c r="B147" t="s">
        <v>663</v>
      </c>
      <c r="C147" t="s">
        <v>819</v>
      </c>
    </row>
    <row r="148" spans="1:3" x14ac:dyDescent="0.25">
      <c r="A148" s="107"/>
      <c r="B148" t="s">
        <v>664</v>
      </c>
      <c r="C148" t="s">
        <v>410</v>
      </c>
    </row>
    <row r="149" spans="1:3" x14ac:dyDescent="0.25">
      <c r="A149" s="107"/>
      <c r="B149" t="s">
        <v>665</v>
      </c>
      <c r="C149" t="s">
        <v>411</v>
      </c>
    </row>
    <row r="150" spans="1:3" x14ac:dyDescent="0.25">
      <c r="A150" s="107"/>
      <c r="B150" t="s">
        <v>666</v>
      </c>
      <c r="C150" t="s">
        <v>901</v>
      </c>
    </row>
    <row r="151" spans="1:3" x14ac:dyDescent="0.25">
      <c r="A151" s="107"/>
      <c r="B151" t="s">
        <v>667</v>
      </c>
      <c r="C151" t="s">
        <v>412</v>
      </c>
    </row>
    <row r="152" spans="1:3" x14ac:dyDescent="0.25">
      <c r="A152" s="107"/>
      <c r="B152" t="s">
        <v>668</v>
      </c>
      <c r="C152" t="s">
        <v>413</v>
      </c>
    </row>
    <row r="153" spans="1:3" x14ac:dyDescent="0.25">
      <c r="A153" s="107"/>
      <c r="B153" t="s">
        <v>669</v>
      </c>
      <c r="C153" t="s">
        <v>414</v>
      </c>
    </row>
    <row r="154" spans="1:3" x14ac:dyDescent="0.25">
      <c r="A154" s="107"/>
      <c r="B154" t="s">
        <v>670</v>
      </c>
      <c r="C154" t="s">
        <v>415</v>
      </c>
    </row>
    <row r="155" spans="1:3" x14ac:dyDescent="0.25">
      <c r="A155" s="107"/>
      <c r="B155" t="s">
        <v>671</v>
      </c>
      <c r="C155" t="s">
        <v>416</v>
      </c>
    </row>
    <row r="156" spans="1:3" x14ac:dyDescent="0.25">
      <c r="A156" s="107"/>
      <c r="B156" t="s">
        <v>672</v>
      </c>
      <c r="C156" t="s">
        <v>417</v>
      </c>
    </row>
    <row r="157" spans="1:3" x14ac:dyDescent="0.25">
      <c r="A157" s="107"/>
      <c r="B157" t="s">
        <v>673</v>
      </c>
      <c r="C157" t="s">
        <v>418</v>
      </c>
    </row>
    <row r="158" spans="1:3" x14ac:dyDescent="0.25">
      <c r="A158" s="107"/>
      <c r="B158" t="s">
        <v>674</v>
      </c>
      <c r="C158" t="s">
        <v>419</v>
      </c>
    </row>
    <row r="159" spans="1:3" x14ac:dyDescent="0.25">
      <c r="A159" s="107"/>
      <c r="B159" t="s">
        <v>675</v>
      </c>
      <c r="C159" t="s">
        <v>420</v>
      </c>
    </row>
    <row r="160" spans="1:3" x14ac:dyDescent="0.25">
      <c r="A160" s="107"/>
      <c r="B160" t="s">
        <v>676</v>
      </c>
      <c r="C160" t="s">
        <v>421</v>
      </c>
    </row>
    <row r="161" spans="1:3" x14ac:dyDescent="0.25">
      <c r="A161" s="107"/>
      <c r="B161" t="s">
        <v>677</v>
      </c>
      <c r="C161" t="s">
        <v>904</v>
      </c>
    </row>
    <row r="162" spans="1:3" x14ac:dyDescent="0.25">
      <c r="A162" s="107"/>
      <c r="B162" t="s">
        <v>678</v>
      </c>
      <c r="C162" t="s">
        <v>820</v>
      </c>
    </row>
    <row r="163" spans="1:3" x14ac:dyDescent="0.25">
      <c r="A163" s="107"/>
      <c r="B163" t="s">
        <v>679</v>
      </c>
      <c r="C163" t="s">
        <v>938</v>
      </c>
    </row>
    <row r="164" spans="1:3" x14ac:dyDescent="0.25">
      <c r="A164" s="107"/>
      <c r="B164" t="s">
        <v>878</v>
      </c>
      <c r="C164" t="s">
        <v>422</v>
      </c>
    </row>
    <row r="165" spans="1:3" x14ac:dyDescent="0.25">
      <c r="A165" s="107"/>
      <c r="B165" t="s">
        <v>680</v>
      </c>
      <c r="C165" t="s">
        <v>423</v>
      </c>
    </row>
    <row r="166" spans="1:3" x14ac:dyDescent="0.25">
      <c r="A166" s="107"/>
      <c r="B166" t="s">
        <v>681</v>
      </c>
      <c r="C166" t="s">
        <v>424</v>
      </c>
    </row>
    <row r="167" spans="1:3" x14ac:dyDescent="0.25">
      <c r="A167" s="107"/>
      <c r="B167" t="s">
        <v>682</v>
      </c>
      <c r="C167" t="s">
        <v>425</v>
      </c>
    </row>
    <row r="168" spans="1:3" x14ac:dyDescent="0.25">
      <c r="A168" s="107"/>
      <c r="B168" t="s">
        <v>683</v>
      </c>
      <c r="C168" t="s">
        <v>426</v>
      </c>
    </row>
    <row r="169" spans="1:3" x14ac:dyDescent="0.25">
      <c r="A169" s="107"/>
      <c r="B169" t="s">
        <v>684</v>
      </c>
      <c r="C169" t="s">
        <v>427</v>
      </c>
    </row>
    <row r="170" spans="1:3" x14ac:dyDescent="0.25">
      <c r="A170" s="107"/>
      <c r="B170" t="s">
        <v>685</v>
      </c>
      <c r="C170" t="s">
        <v>428</v>
      </c>
    </row>
    <row r="171" spans="1:3" x14ac:dyDescent="0.25">
      <c r="A171" s="107"/>
      <c r="B171" t="s">
        <v>686</v>
      </c>
      <c r="C171" t="s">
        <v>429</v>
      </c>
    </row>
    <row r="172" spans="1:3" x14ac:dyDescent="0.25">
      <c r="A172" s="107"/>
      <c r="B172" t="s">
        <v>687</v>
      </c>
      <c r="C172" t="s">
        <v>430</v>
      </c>
    </row>
    <row r="173" spans="1:3" x14ac:dyDescent="0.25">
      <c r="A173" s="107"/>
      <c r="B173" t="s">
        <v>688</v>
      </c>
      <c r="C173" t="s">
        <v>1034</v>
      </c>
    </row>
    <row r="174" spans="1:3" x14ac:dyDescent="0.25">
      <c r="A174" s="107"/>
      <c r="B174" t="s">
        <v>689</v>
      </c>
      <c r="C174" t="s">
        <v>892</v>
      </c>
    </row>
    <row r="175" spans="1:3" x14ac:dyDescent="0.25">
      <c r="A175" s="107"/>
      <c r="B175" t="s">
        <v>690</v>
      </c>
      <c r="C175" t="s">
        <v>431</v>
      </c>
    </row>
    <row r="176" spans="1:3" x14ac:dyDescent="0.25">
      <c r="A176" s="107"/>
      <c r="B176" t="s">
        <v>691</v>
      </c>
      <c r="C176" t="s">
        <v>432</v>
      </c>
    </row>
    <row r="177" spans="1:3" x14ac:dyDescent="0.25">
      <c r="A177" s="107"/>
      <c r="B177" t="s">
        <v>692</v>
      </c>
      <c r="C177" t="s">
        <v>821</v>
      </c>
    </row>
    <row r="178" spans="1:3" x14ac:dyDescent="0.25">
      <c r="A178" s="107"/>
      <c r="B178" t="s">
        <v>693</v>
      </c>
      <c r="C178" t="s">
        <v>433</v>
      </c>
    </row>
    <row r="179" spans="1:3" x14ac:dyDescent="0.25">
      <c r="A179" s="107"/>
      <c r="B179" t="s">
        <v>694</v>
      </c>
      <c r="C179" t="s">
        <v>434</v>
      </c>
    </row>
    <row r="180" spans="1:3" x14ac:dyDescent="0.25">
      <c r="A180" s="107"/>
      <c r="B180" t="s">
        <v>695</v>
      </c>
      <c r="C180" t="s">
        <v>435</v>
      </c>
    </row>
    <row r="181" spans="1:3" x14ac:dyDescent="0.25">
      <c r="A181" s="107"/>
      <c r="B181" t="s">
        <v>696</v>
      </c>
      <c r="C181" t="s">
        <v>891</v>
      </c>
    </row>
    <row r="182" spans="1:3" x14ac:dyDescent="0.25">
      <c r="A182" s="107"/>
      <c r="B182" t="s">
        <v>697</v>
      </c>
      <c r="C182" t="s">
        <v>796</v>
      </c>
    </row>
    <row r="183" spans="1:3" x14ac:dyDescent="0.25">
      <c r="A183" s="107"/>
      <c r="B183" t="s">
        <v>698</v>
      </c>
      <c r="C183" t="s">
        <v>436</v>
      </c>
    </row>
    <row r="184" spans="1:3" x14ac:dyDescent="0.25">
      <c r="A184" s="107"/>
      <c r="B184" t="s">
        <v>699</v>
      </c>
      <c r="C184" t="s">
        <v>437</v>
      </c>
    </row>
    <row r="185" spans="1:3" x14ac:dyDescent="0.25">
      <c r="A185" s="107"/>
      <c r="B185" t="s">
        <v>700</v>
      </c>
      <c r="C185" t="s">
        <v>438</v>
      </c>
    </row>
    <row r="186" spans="1:3" x14ac:dyDescent="0.25">
      <c r="A186" s="107"/>
      <c r="B186" t="s">
        <v>701</v>
      </c>
      <c r="C186" t="s">
        <v>439</v>
      </c>
    </row>
    <row r="187" spans="1:3" x14ac:dyDescent="0.25">
      <c r="A187" s="107"/>
      <c r="B187" t="s">
        <v>702</v>
      </c>
      <c r="C187" t="s">
        <v>440</v>
      </c>
    </row>
    <row r="188" spans="1:3" x14ac:dyDescent="0.25">
      <c r="A188" s="107"/>
      <c r="B188" t="s">
        <v>703</v>
      </c>
      <c r="C188" t="s">
        <v>1022</v>
      </c>
    </row>
    <row r="189" spans="1:3" x14ac:dyDescent="0.25">
      <c r="A189" s="107"/>
      <c r="B189" t="s">
        <v>704</v>
      </c>
      <c r="C189" t="s">
        <v>441</v>
      </c>
    </row>
    <row r="190" spans="1:3" x14ac:dyDescent="0.25">
      <c r="A190" s="107"/>
      <c r="B190" t="s">
        <v>705</v>
      </c>
      <c r="C190" t="s">
        <v>442</v>
      </c>
    </row>
    <row r="191" spans="1:3" x14ac:dyDescent="0.25">
      <c r="A191" s="107"/>
      <c r="B191" t="s">
        <v>706</v>
      </c>
      <c r="C191" t="s">
        <v>443</v>
      </c>
    </row>
    <row r="192" spans="1:3" x14ac:dyDescent="0.25">
      <c r="A192" s="107"/>
      <c r="B192" t="s">
        <v>707</v>
      </c>
      <c r="C192" t="s">
        <v>1036</v>
      </c>
    </row>
    <row r="193" spans="1:3" x14ac:dyDescent="0.25">
      <c r="A193" s="107"/>
      <c r="B193" t="s">
        <v>708</v>
      </c>
      <c r="C193" t="s">
        <v>444</v>
      </c>
    </row>
    <row r="194" spans="1:3" x14ac:dyDescent="0.25">
      <c r="A194" s="107"/>
      <c r="B194" t="s">
        <v>709</v>
      </c>
      <c r="C194" t="s">
        <v>885</v>
      </c>
    </row>
    <row r="195" spans="1:3" x14ac:dyDescent="0.25">
      <c r="A195" s="107"/>
      <c r="B195" t="s">
        <v>710</v>
      </c>
      <c r="C195" t="s">
        <v>445</v>
      </c>
    </row>
    <row r="196" spans="1:3" x14ac:dyDescent="0.25">
      <c r="A196" s="107"/>
      <c r="B196" t="s">
        <v>711</v>
      </c>
      <c r="C196" t="s">
        <v>446</v>
      </c>
    </row>
    <row r="197" spans="1:3" x14ac:dyDescent="0.25">
      <c r="A197" s="107"/>
      <c r="B197" t="s">
        <v>712</v>
      </c>
      <c r="C197" t="s">
        <v>447</v>
      </c>
    </row>
    <row r="198" spans="1:3" x14ac:dyDescent="0.25">
      <c r="A198" s="107"/>
      <c r="B198" t="s">
        <v>713</v>
      </c>
      <c r="C198" t="s">
        <v>1055</v>
      </c>
    </row>
    <row r="199" spans="1:3" x14ac:dyDescent="0.25">
      <c r="A199" s="107"/>
      <c r="B199" t="s">
        <v>714</v>
      </c>
      <c r="C199" t="s">
        <v>448</v>
      </c>
    </row>
    <row r="200" spans="1:3" x14ac:dyDescent="0.25">
      <c r="A200" s="107"/>
      <c r="B200" t="s">
        <v>715</v>
      </c>
      <c r="C200" t="s">
        <v>449</v>
      </c>
    </row>
    <row r="201" spans="1:3" x14ac:dyDescent="0.25">
      <c r="A201" s="107"/>
      <c r="B201" t="s">
        <v>716</v>
      </c>
      <c r="C201" t="s">
        <v>450</v>
      </c>
    </row>
    <row r="202" spans="1:3" x14ac:dyDescent="0.25">
      <c r="A202" s="107"/>
      <c r="B202" t="s">
        <v>717</v>
      </c>
      <c r="C202" t="s">
        <v>1032</v>
      </c>
    </row>
    <row r="203" spans="1:3" x14ac:dyDescent="0.25">
      <c r="A203" s="107"/>
      <c r="B203" t="s">
        <v>718</v>
      </c>
      <c r="C203" t="s">
        <v>451</v>
      </c>
    </row>
    <row r="204" spans="1:3" x14ac:dyDescent="0.25">
      <c r="A204" s="107"/>
      <c r="B204" t="s">
        <v>719</v>
      </c>
      <c r="C204" t="s">
        <v>452</v>
      </c>
    </row>
    <row r="205" spans="1:3" x14ac:dyDescent="0.25">
      <c r="A205" s="107"/>
      <c r="B205" t="s">
        <v>720</v>
      </c>
      <c r="C205" t="s">
        <v>453</v>
      </c>
    </row>
    <row r="206" spans="1:3" x14ac:dyDescent="0.25">
      <c r="A206" s="107"/>
      <c r="B206" t="s">
        <v>721</v>
      </c>
      <c r="C206" t="s">
        <v>454</v>
      </c>
    </row>
    <row r="207" spans="1:3" x14ac:dyDescent="0.25">
      <c r="A207" s="107"/>
      <c r="B207" t="s">
        <v>722</v>
      </c>
      <c r="C207" t="s">
        <v>455</v>
      </c>
    </row>
    <row r="208" spans="1:3" x14ac:dyDescent="0.25">
      <c r="A208" s="107"/>
      <c r="B208" t="s">
        <v>723</v>
      </c>
      <c r="C208" t="s">
        <v>456</v>
      </c>
    </row>
    <row r="209" spans="1:3" x14ac:dyDescent="0.25">
      <c r="A209" s="107"/>
      <c r="B209" t="s">
        <v>724</v>
      </c>
      <c r="C209" t="s">
        <v>457</v>
      </c>
    </row>
    <row r="210" spans="1:3" x14ac:dyDescent="0.25">
      <c r="A210" s="107"/>
      <c r="B210" t="s">
        <v>725</v>
      </c>
      <c r="C210" t="s">
        <v>458</v>
      </c>
    </row>
    <row r="211" spans="1:3" x14ac:dyDescent="0.25">
      <c r="A211" s="107"/>
      <c r="B211" t="s">
        <v>726</v>
      </c>
      <c r="C211" t="s">
        <v>459</v>
      </c>
    </row>
    <row r="212" spans="1:3" x14ac:dyDescent="0.25">
      <c r="A212" s="107"/>
      <c r="B212" t="s">
        <v>727</v>
      </c>
      <c r="C212" t="s">
        <v>460</v>
      </c>
    </row>
    <row r="213" spans="1:3" x14ac:dyDescent="0.25">
      <c r="A213" s="107"/>
      <c r="B213" t="s">
        <v>728</v>
      </c>
      <c r="C213" t="s">
        <v>960</v>
      </c>
    </row>
    <row r="214" spans="1:3" x14ac:dyDescent="0.25">
      <c r="A214" s="107"/>
      <c r="B214" t="s">
        <v>729</v>
      </c>
      <c r="C214" t="s">
        <v>461</v>
      </c>
    </row>
    <row r="215" spans="1:3" x14ac:dyDescent="0.25">
      <c r="A215" s="107"/>
      <c r="B215" t="s">
        <v>730</v>
      </c>
      <c r="C215" t="s">
        <v>991</v>
      </c>
    </row>
    <row r="216" spans="1:3" x14ac:dyDescent="0.25">
      <c r="A216" s="107"/>
      <c r="B216" t="s">
        <v>731</v>
      </c>
      <c r="C216" t="s">
        <v>462</v>
      </c>
    </row>
    <row r="217" spans="1:3" x14ac:dyDescent="0.25">
      <c r="A217" s="107"/>
      <c r="B217" t="s">
        <v>732</v>
      </c>
      <c r="C217" t="s">
        <v>897</v>
      </c>
    </row>
    <row r="218" spans="1:3" x14ac:dyDescent="0.25">
      <c r="A218" s="107"/>
      <c r="B218" t="s">
        <v>733</v>
      </c>
      <c r="C218" t="s">
        <v>969</v>
      </c>
    </row>
    <row r="219" spans="1:3" x14ac:dyDescent="0.25">
      <c r="A219" s="107"/>
      <c r="B219" t="s">
        <v>734</v>
      </c>
      <c r="C219" t="s">
        <v>948</v>
      </c>
    </row>
    <row r="220" spans="1:3" x14ac:dyDescent="0.25">
      <c r="A220" s="107"/>
      <c r="B220" t="s">
        <v>735</v>
      </c>
      <c r="C220" t="s">
        <v>822</v>
      </c>
    </row>
    <row r="221" spans="1:3" x14ac:dyDescent="0.25">
      <c r="A221" s="107"/>
      <c r="B221" t="s">
        <v>736</v>
      </c>
      <c r="C221" t="s">
        <v>1006</v>
      </c>
    </row>
    <row r="222" spans="1:3" x14ac:dyDescent="0.25">
      <c r="A222" s="107"/>
      <c r="B222" t="s">
        <v>737</v>
      </c>
      <c r="C222" t="s">
        <v>463</v>
      </c>
    </row>
    <row r="223" spans="1:3" x14ac:dyDescent="0.25">
      <c r="A223" s="107"/>
      <c r="B223" t="s">
        <v>738</v>
      </c>
      <c r="C223" t="s">
        <v>1012</v>
      </c>
    </row>
    <row r="224" spans="1:3" x14ac:dyDescent="0.25">
      <c r="A224" s="107"/>
      <c r="B224" t="s">
        <v>739</v>
      </c>
      <c r="C224" t="s">
        <v>464</v>
      </c>
    </row>
    <row r="225" spans="1:3" x14ac:dyDescent="0.25">
      <c r="A225" s="107"/>
      <c r="B225" t="s">
        <v>740</v>
      </c>
      <c r="C225" t="s">
        <v>465</v>
      </c>
    </row>
    <row r="226" spans="1:3" x14ac:dyDescent="0.25">
      <c r="A226" s="107"/>
      <c r="B226" t="s">
        <v>741</v>
      </c>
      <c r="C226" t="s">
        <v>466</v>
      </c>
    </row>
    <row r="227" spans="1:3" x14ac:dyDescent="0.25">
      <c r="A227" s="107"/>
      <c r="B227" t="s">
        <v>742</v>
      </c>
      <c r="C227" t="s">
        <v>467</v>
      </c>
    </row>
    <row r="228" spans="1:3" x14ac:dyDescent="0.25">
      <c r="A228" s="107"/>
      <c r="B228" t="s">
        <v>743</v>
      </c>
      <c r="C228" t="s">
        <v>468</v>
      </c>
    </row>
    <row r="229" spans="1:3" x14ac:dyDescent="0.25">
      <c r="A229" s="107"/>
      <c r="B229" t="s">
        <v>744</v>
      </c>
      <c r="C229" t="s">
        <v>469</v>
      </c>
    </row>
    <row r="230" spans="1:3" x14ac:dyDescent="0.25">
      <c r="A230" s="107"/>
      <c r="B230" t="s">
        <v>745</v>
      </c>
      <c r="C230" t="s">
        <v>797</v>
      </c>
    </row>
    <row r="231" spans="1:3" x14ac:dyDescent="0.25">
      <c r="A231" s="107"/>
      <c r="B231" t="s">
        <v>746</v>
      </c>
      <c r="C231" t="s">
        <v>942</v>
      </c>
    </row>
    <row r="232" spans="1:3" x14ac:dyDescent="0.25">
      <c r="A232" s="107"/>
      <c r="B232" t="s">
        <v>747</v>
      </c>
      <c r="C232" t="s">
        <v>823</v>
      </c>
    </row>
    <row r="233" spans="1:3" x14ac:dyDescent="0.25">
      <c r="A233" s="107"/>
      <c r="B233" t="s">
        <v>748</v>
      </c>
      <c r="C233" t="s">
        <v>902</v>
      </c>
    </row>
    <row r="234" spans="1:3" x14ac:dyDescent="0.25">
      <c r="A234" s="107"/>
      <c r="B234" t="s">
        <v>749</v>
      </c>
      <c r="C234" t="s">
        <v>824</v>
      </c>
    </row>
    <row r="235" spans="1:3" x14ac:dyDescent="0.25">
      <c r="A235" s="107"/>
      <c r="B235" t="s">
        <v>750</v>
      </c>
      <c r="C235" t="s">
        <v>980</v>
      </c>
    </row>
    <row r="236" spans="1:3" x14ac:dyDescent="0.25">
      <c r="A236" s="107"/>
      <c r="B236" t="s">
        <v>751</v>
      </c>
      <c r="C236" t="s">
        <v>470</v>
      </c>
    </row>
    <row r="237" spans="1:3" x14ac:dyDescent="0.25">
      <c r="A237" s="107"/>
      <c r="B237" t="s">
        <v>752</v>
      </c>
      <c r="C237" t="s">
        <v>471</v>
      </c>
    </row>
    <row r="238" spans="1:3" x14ac:dyDescent="0.25">
      <c r="A238" s="107"/>
      <c r="B238" t="s">
        <v>753</v>
      </c>
      <c r="C238" t="s">
        <v>472</v>
      </c>
    </row>
    <row r="239" spans="1:3" x14ac:dyDescent="0.25">
      <c r="A239" s="107"/>
      <c r="B239" t="s">
        <v>754</v>
      </c>
      <c r="C239" t="s">
        <v>473</v>
      </c>
    </row>
    <row r="240" spans="1:3" x14ac:dyDescent="0.25">
      <c r="A240" s="107"/>
      <c r="B240" t="s">
        <v>755</v>
      </c>
      <c r="C240" t="s">
        <v>895</v>
      </c>
    </row>
    <row r="241" spans="1:3" x14ac:dyDescent="0.25">
      <c r="A241" s="107"/>
      <c r="B241" t="s">
        <v>756</v>
      </c>
      <c r="C241" t="s">
        <v>474</v>
      </c>
    </row>
    <row r="242" spans="1:3" x14ac:dyDescent="0.25">
      <c r="A242" s="107"/>
      <c r="B242" t="s">
        <v>799</v>
      </c>
      <c r="C242" t="s">
        <v>962</v>
      </c>
    </row>
    <row r="243" spans="1:3" x14ac:dyDescent="0.25">
      <c r="A243" s="107"/>
      <c r="B243" t="s">
        <v>800</v>
      </c>
      <c r="C243" t="s">
        <v>475</v>
      </c>
    </row>
    <row r="244" spans="1:3" x14ac:dyDescent="0.25">
      <c r="A244" s="107"/>
      <c r="B244" t="s">
        <v>757</v>
      </c>
      <c r="C244" t="s">
        <v>476</v>
      </c>
    </row>
    <row r="245" spans="1:3" x14ac:dyDescent="0.25">
      <c r="A245" s="107"/>
      <c r="B245" t="s">
        <v>758</v>
      </c>
      <c r="C245" t="s">
        <v>1024</v>
      </c>
    </row>
    <row r="246" spans="1:3" x14ac:dyDescent="0.25">
      <c r="A246" s="107"/>
      <c r="B246" t="s">
        <v>759</v>
      </c>
      <c r="C246" t="s">
        <v>825</v>
      </c>
    </row>
    <row r="247" spans="1:3" x14ac:dyDescent="0.25">
      <c r="A247" s="107"/>
      <c r="B247" t="s">
        <v>760</v>
      </c>
      <c r="C247" t="s">
        <v>477</v>
      </c>
    </row>
    <row r="248" spans="1:3" x14ac:dyDescent="0.25">
      <c r="A248" s="107"/>
      <c r="B248" t="s">
        <v>761</v>
      </c>
      <c r="C248" t="s">
        <v>478</v>
      </c>
    </row>
    <row r="249" spans="1:3" x14ac:dyDescent="0.25">
      <c r="A249" s="107"/>
      <c r="B249" t="s">
        <v>762</v>
      </c>
      <c r="C249" t="s">
        <v>955</v>
      </c>
    </row>
    <row r="250" spans="1:3" x14ac:dyDescent="0.25">
      <c r="A250" s="107"/>
      <c r="B250" t="s">
        <v>763</v>
      </c>
      <c r="C250" t="s">
        <v>479</v>
      </c>
    </row>
    <row r="251" spans="1:3" x14ac:dyDescent="0.25">
      <c r="A251" s="107"/>
      <c r="B251" t="s">
        <v>764</v>
      </c>
      <c r="C251" t="s">
        <v>826</v>
      </c>
    </row>
    <row r="252" spans="1:3" x14ac:dyDescent="0.25">
      <c r="A252" s="107"/>
      <c r="B252" t="s">
        <v>765</v>
      </c>
      <c r="C252" t="s">
        <v>480</v>
      </c>
    </row>
    <row r="253" spans="1:3" x14ac:dyDescent="0.25">
      <c r="A253" s="107"/>
      <c r="B253" t="s">
        <v>766</v>
      </c>
      <c r="C253" t="s">
        <v>481</v>
      </c>
    </row>
    <row r="254" spans="1:3" x14ac:dyDescent="0.25">
      <c r="A254" s="107"/>
      <c r="B254" t="s">
        <v>767</v>
      </c>
      <c r="C254" t="s">
        <v>995</v>
      </c>
    </row>
    <row r="255" spans="1:3" x14ac:dyDescent="0.25">
      <c r="A255" s="107"/>
      <c r="B255" t="s">
        <v>768</v>
      </c>
      <c r="C255" t="s">
        <v>482</v>
      </c>
    </row>
    <row r="256" spans="1:3" x14ac:dyDescent="0.25">
      <c r="A256" s="107"/>
      <c r="B256" t="s">
        <v>769</v>
      </c>
      <c r="C256" t="s">
        <v>483</v>
      </c>
    </row>
    <row r="257" spans="1:3" x14ac:dyDescent="0.25">
      <c r="A257" s="107"/>
      <c r="B257" t="s">
        <v>770</v>
      </c>
      <c r="C257" t="s">
        <v>484</v>
      </c>
    </row>
    <row r="258" spans="1:3" x14ac:dyDescent="0.25">
      <c r="A258" s="107"/>
      <c r="B258" t="s">
        <v>771</v>
      </c>
      <c r="C258" t="s">
        <v>485</v>
      </c>
    </row>
    <row r="259" spans="1:3" x14ac:dyDescent="0.25">
      <c r="A259" s="107"/>
      <c r="B259" t="s">
        <v>772</v>
      </c>
      <c r="C259" t="s">
        <v>486</v>
      </c>
    </row>
    <row r="260" spans="1:3" x14ac:dyDescent="0.25">
      <c r="A260" s="107"/>
      <c r="B260" t="s">
        <v>773</v>
      </c>
      <c r="C260" t="s">
        <v>487</v>
      </c>
    </row>
    <row r="261" spans="1:3" x14ac:dyDescent="0.25">
      <c r="A261" s="107"/>
      <c r="B261" t="s">
        <v>774</v>
      </c>
      <c r="C261" t="s">
        <v>488</v>
      </c>
    </row>
    <row r="262" spans="1:3" x14ac:dyDescent="0.25">
      <c r="A262" s="107"/>
      <c r="B262" t="s">
        <v>775</v>
      </c>
      <c r="C262" t="s">
        <v>1058</v>
      </c>
    </row>
    <row r="263" spans="1:3" x14ac:dyDescent="0.25">
      <c r="A263" s="107"/>
      <c r="B263" t="s">
        <v>776</v>
      </c>
      <c r="C263" t="s">
        <v>489</v>
      </c>
    </row>
    <row r="264" spans="1:3" x14ac:dyDescent="0.25">
      <c r="A264" s="107"/>
      <c r="B264" t="s">
        <v>777</v>
      </c>
      <c r="C264" t="s">
        <v>905</v>
      </c>
    </row>
    <row r="265" spans="1:3" x14ac:dyDescent="0.25">
      <c r="A265" s="107"/>
      <c r="B265" t="s">
        <v>778</v>
      </c>
      <c r="C265" t="s">
        <v>490</v>
      </c>
    </row>
    <row r="266" spans="1:3" x14ac:dyDescent="0.25">
      <c r="A266" s="107"/>
      <c r="B266" t="s">
        <v>779</v>
      </c>
      <c r="C266" t="s">
        <v>491</v>
      </c>
    </row>
    <row r="267" spans="1:3" x14ac:dyDescent="0.25">
      <c r="A267" s="107"/>
      <c r="B267" t="s">
        <v>780</v>
      </c>
      <c r="C267" t="s">
        <v>971</v>
      </c>
    </row>
    <row r="268" spans="1:3" x14ac:dyDescent="0.25">
      <c r="A268" s="107"/>
      <c r="B268" t="s">
        <v>801</v>
      </c>
      <c r="C268" t="s">
        <v>921</v>
      </c>
    </row>
    <row r="269" spans="1:3" x14ac:dyDescent="0.25">
      <c r="A269" s="107"/>
      <c r="B269" t="s">
        <v>802</v>
      </c>
      <c r="C269" t="s">
        <v>492</v>
      </c>
    </row>
    <row r="270" spans="1:3" x14ac:dyDescent="0.25">
      <c r="A270" s="107"/>
      <c r="B270" t="s">
        <v>803</v>
      </c>
      <c r="C270" t="s">
        <v>493</v>
      </c>
    </row>
    <row r="271" spans="1:3" x14ac:dyDescent="0.25">
      <c r="A271" s="107"/>
      <c r="B271" t="s">
        <v>804</v>
      </c>
      <c r="C271" t="s">
        <v>494</v>
      </c>
    </row>
    <row r="272" spans="1:3" x14ac:dyDescent="0.25">
      <c r="A272" s="107"/>
      <c r="B272" t="s">
        <v>805</v>
      </c>
      <c r="C272" t="s">
        <v>495</v>
      </c>
    </row>
    <row r="273" spans="1:3" x14ac:dyDescent="0.25">
      <c r="A273" s="107"/>
      <c r="B273" t="s">
        <v>806</v>
      </c>
      <c r="C273" t="s">
        <v>827</v>
      </c>
    </row>
    <row r="274" spans="1:3" x14ac:dyDescent="0.25">
      <c r="A274" s="107"/>
      <c r="B274" t="s">
        <v>807</v>
      </c>
      <c r="C274" t="s">
        <v>496</v>
      </c>
    </row>
    <row r="275" spans="1:3" x14ac:dyDescent="0.25">
      <c r="A275" s="107"/>
      <c r="B275" t="s">
        <v>808</v>
      </c>
      <c r="C275" t="s">
        <v>497</v>
      </c>
    </row>
    <row r="276" spans="1:3" x14ac:dyDescent="0.25">
      <c r="A276" s="107"/>
      <c r="B276" t="s">
        <v>809</v>
      </c>
      <c r="C276" t="s">
        <v>498</v>
      </c>
    </row>
    <row r="277" spans="1:3" x14ac:dyDescent="0.25">
      <c r="A277" s="107"/>
      <c r="B277" t="s">
        <v>810</v>
      </c>
      <c r="C277" t="s">
        <v>1039</v>
      </c>
    </row>
    <row r="278" spans="1:3" x14ac:dyDescent="0.25">
      <c r="A278" s="107"/>
      <c r="B278" t="s">
        <v>811</v>
      </c>
      <c r="C278" t="s">
        <v>1047</v>
      </c>
    </row>
    <row r="279" spans="1:3" x14ac:dyDescent="0.25">
      <c r="A279" s="107"/>
      <c r="B279" t="s">
        <v>812</v>
      </c>
      <c r="C279" t="s">
        <v>499</v>
      </c>
    </row>
    <row r="280" spans="1:3" x14ac:dyDescent="0.25">
      <c r="A280" s="107"/>
      <c r="B280" t="s">
        <v>813</v>
      </c>
      <c r="C280" t="s">
        <v>500</v>
      </c>
    </row>
    <row r="281" spans="1:3" x14ac:dyDescent="0.25">
      <c r="A281" s="107"/>
      <c r="B281" t="s">
        <v>814</v>
      </c>
      <c r="C281" t="s">
        <v>898</v>
      </c>
    </row>
    <row r="282" spans="1:3" x14ac:dyDescent="0.25">
      <c r="A282" s="107"/>
      <c r="B282" t="s">
        <v>882</v>
      </c>
      <c r="C282" t="s">
        <v>925</v>
      </c>
    </row>
    <row r="283" spans="1:3" x14ac:dyDescent="0.25">
      <c r="A283" s="107"/>
      <c r="B283" t="s">
        <v>883</v>
      </c>
      <c r="C283" t="s">
        <v>1003</v>
      </c>
    </row>
    <row r="284" spans="1:3" x14ac:dyDescent="0.25">
      <c r="A284" s="107"/>
      <c r="B284" t="s">
        <v>946</v>
      </c>
      <c r="C284" t="s">
        <v>501</v>
      </c>
    </row>
    <row r="285" spans="1:3" x14ac:dyDescent="0.25">
      <c r="A285" s="107"/>
      <c r="B285" t="s">
        <v>947</v>
      </c>
      <c r="C285" t="s">
        <v>502</v>
      </c>
    </row>
    <row r="286" spans="1:3" x14ac:dyDescent="0.25">
      <c r="A286" s="107"/>
      <c r="B286" t="s">
        <v>949</v>
      </c>
      <c r="C286" t="s">
        <v>503</v>
      </c>
    </row>
    <row r="287" spans="1:3" x14ac:dyDescent="0.25">
      <c r="A287" s="107"/>
      <c r="B287" t="s">
        <v>951</v>
      </c>
      <c r="C287" t="s">
        <v>504</v>
      </c>
    </row>
    <row r="288" spans="1:3" x14ac:dyDescent="0.25">
      <c r="A288" s="107"/>
      <c r="B288" t="s">
        <v>952</v>
      </c>
      <c r="C288" t="s">
        <v>505</v>
      </c>
    </row>
    <row r="289" spans="1:3" x14ac:dyDescent="0.25">
      <c r="A289" s="107"/>
      <c r="B289" t="s">
        <v>953</v>
      </c>
      <c r="C289" t="s">
        <v>1008</v>
      </c>
    </row>
    <row r="290" spans="1:3" x14ac:dyDescent="0.25">
      <c r="A290" s="107"/>
      <c r="B290" t="s">
        <v>920</v>
      </c>
      <c r="C290" t="s">
        <v>1010</v>
      </c>
    </row>
    <row r="291" spans="1:3" x14ac:dyDescent="0.25">
      <c r="A291" s="107"/>
      <c r="B291" t="s">
        <v>922</v>
      </c>
      <c r="C291" t="s">
        <v>506</v>
      </c>
    </row>
    <row r="292" spans="1:3" x14ac:dyDescent="0.25">
      <c r="A292" s="107"/>
      <c r="B292" t="s">
        <v>924</v>
      </c>
      <c r="C292" t="s">
        <v>507</v>
      </c>
    </row>
    <row r="293" spans="1:3" x14ac:dyDescent="0.25">
      <c r="A293" s="107"/>
      <c r="B293" t="s">
        <v>926</v>
      </c>
      <c r="C293" t="s">
        <v>508</v>
      </c>
    </row>
    <row r="294" spans="1:3" x14ac:dyDescent="0.25">
      <c r="A294" s="107"/>
      <c r="B294" t="s">
        <v>927</v>
      </c>
      <c r="C294" t="s">
        <v>936</v>
      </c>
    </row>
    <row r="295" spans="1:3" x14ac:dyDescent="0.25">
      <c r="A295" s="107"/>
      <c r="B295" t="s">
        <v>928</v>
      </c>
      <c r="C295" t="s">
        <v>509</v>
      </c>
    </row>
    <row r="296" spans="1:3" x14ac:dyDescent="0.25">
      <c r="A296" s="107"/>
      <c r="B296" t="s">
        <v>929</v>
      </c>
      <c r="C296" t="s">
        <v>510</v>
      </c>
    </row>
    <row r="297" spans="1:3" x14ac:dyDescent="0.25">
      <c r="A297" s="107"/>
      <c r="B297" t="s">
        <v>930</v>
      </c>
      <c r="C297" t="s">
        <v>511</v>
      </c>
    </row>
    <row r="298" spans="1:3" x14ac:dyDescent="0.25">
      <c r="A298" s="107"/>
      <c r="B298" t="s">
        <v>931</v>
      </c>
      <c r="C298" t="s">
        <v>828</v>
      </c>
    </row>
    <row r="299" spans="1:3" x14ac:dyDescent="0.25">
      <c r="A299" s="107"/>
      <c r="B299" t="s">
        <v>933</v>
      </c>
      <c r="C299" t="s">
        <v>512</v>
      </c>
    </row>
    <row r="300" spans="1:3" x14ac:dyDescent="0.25">
      <c r="A300" s="107"/>
      <c r="B300" t="s">
        <v>979</v>
      </c>
      <c r="C300" t="s">
        <v>944</v>
      </c>
    </row>
    <row r="301" spans="1:3" x14ac:dyDescent="0.25">
      <c r="A301" s="107"/>
      <c r="B301" t="s">
        <v>981</v>
      </c>
      <c r="C301" t="s">
        <v>989</v>
      </c>
    </row>
    <row r="302" spans="1:3" x14ac:dyDescent="0.25">
      <c r="A302" s="107"/>
      <c r="B302" t="s">
        <v>1011</v>
      </c>
      <c r="C302" t="s">
        <v>513</v>
      </c>
    </row>
    <row r="303" spans="1:3" x14ac:dyDescent="0.25">
      <c r="A303" s="107"/>
      <c r="B303" t="s">
        <v>1013</v>
      </c>
      <c r="C303" t="s">
        <v>514</v>
      </c>
    </row>
    <row r="304" spans="1:3" x14ac:dyDescent="0.25">
      <c r="A304" s="107"/>
      <c r="B304" t="s">
        <v>1014</v>
      </c>
      <c r="C304" t="s">
        <v>515</v>
      </c>
    </row>
    <row r="305" spans="2:3" x14ac:dyDescent="0.25">
      <c r="B305" t="s">
        <v>1015</v>
      </c>
      <c r="C305" t="s">
        <v>516</v>
      </c>
    </row>
    <row r="306" spans="2:3" x14ac:dyDescent="0.25">
      <c r="B306" t="s">
        <v>1016</v>
      </c>
      <c r="C306" t="s">
        <v>517</v>
      </c>
    </row>
    <row r="307" spans="2:3" x14ac:dyDescent="0.25">
      <c r="B307" t="s">
        <v>1018</v>
      </c>
      <c r="C307" t="s">
        <v>518</v>
      </c>
    </row>
    <row r="308" spans="2:3" x14ac:dyDescent="0.25">
      <c r="B308" t="s">
        <v>1019</v>
      </c>
      <c r="C308" t="s">
        <v>519</v>
      </c>
    </row>
    <row r="309" spans="2:3" x14ac:dyDescent="0.25">
      <c r="B309" t="s">
        <v>1021</v>
      </c>
      <c r="C309" t="s">
        <v>520</v>
      </c>
    </row>
    <row r="310" spans="2:3" x14ac:dyDescent="0.25">
      <c r="B310" t="s">
        <v>1023</v>
      </c>
      <c r="C310" t="s">
        <v>521</v>
      </c>
    </row>
    <row r="311" spans="2:3" x14ac:dyDescent="0.25">
      <c r="B311" t="s">
        <v>1025</v>
      </c>
      <c r="C311" t="s">
        <v>522</v>
      </c>
    </row>
    <row r="312" spans="2:3" x14ac:dyDescent="0.25">
      <c r="B312" t="s">
        <v>1026</v>
      </c>
      <c r="C312" t="s">
        <v>523</v>
      </c>
    </row>
    <row r="313" spans="2:3" x14ac:dyDescent="0.25">
      <c r="B313" t="s">
        <v>954</v>
      </c>
      <c r="C313" t="s">
        <v>524</v>
      </c>
    </row>
    <row r="314" spans="2:3" x14ac:dyDescent="0.25">
      <c r="B314" t="s">
        <v>956</v>
      </c>
    </row>
    <row r="315" spans="2:3" x14ac:dyDescent="0.25">
      <c r="B315" t="s">
        <v>993</v>
      </c>
    </row>
    <row r="316" spans="2:3" x14ac:dyDescent="0.25">
      <c r="B316" t="s">
        <v>994</v>
      </c>
    </row>
    <row r="317" spans="2:3" x14ac:dyDescent="0.25">
      <c r="B317" t="s">
        <v>1035</v>
      </c>
    </row>
    <row r="318" spans="2:3" x14ac:dyDescent="0.25">
      <c r="B318" t="s">
        <v>1037</v>
      </c>
    </row>
    <row r="319" spans="2:3" x14ac:dyDescent="0.25">
      <c r="B319" t="s">
        <v>1038</v>
      </c>
    </row>
    <row r="320" spans="2:3" x14ac:dyDescent="0.25">
      <c r="B320" t="s">
        <v>1056</v>
      </c>
    </row>
    <row r="321" spans="2:2" x14ac:dyDescent="0.25">
      <c r="B321" t="s">
        <v>1057</v>
      </c>
    </row>
    <row r="322" spans="2:2" x14ac:dyDescent="0.25">
      <c r="B322" t="s">
        <v>1059</v>
      </c>
    </row>
    <row r="323" spans="2:2" x14ac:dyDescent="0.25">
      <c r="B323" t="s">
        <v>1002</v>
      </c>
    </row>
    <row r="324" spans="2:2" x14ac:dyDescent="0.25">
      <c r="B324" t="s">
        <v>996</v>
      </c>
    </row>
    <row r="325" spans="2:2" x14ac:dyDescent="0.25">
      <c r="B325" t="s">
        <v>1040</v>
      </c>
    </row>
    <row r="326" spans="2:2" x14ac:dyDescent="0.25">
      <c r="B326" t="s">
        <v>1041</v>
      </c>
    </row>
    <row r="327" spans="2:2" x14ac:dyDescent="0.25">
      <c r="B327" t="s">
        <v>1044</v>
      </c>
    </row>
    <row r="328" spans="2:2" x14ac:dyDescent="0.25">
      <c r="B328" t="s">
        <v>1046</v>
      </c>
    </row>
    <row r="329" spans="2:2" x14ac:dyDescent="0.25">
      <c r="B329" t="s">
        <v>1048</v>
      </c>
    </row>
    <row r="330" spans="2:2" x14ac:dyDescent="0.25">
      <c r="B330" t="s">
        <v>958</v>
      </c>
    </row>
    <row r="331" spans="2:2" x14ac:dyDescent="0.25">
      <c r="B331" t="s">
        <v>1052</v>
      </c>
    </row>
    <row r="332" spans="2:2" x14ac:dyDescent="0.25">
      <c r="B332" t="s">
        <v>1053</v>
      </c>
    </row>
    <row r="333" spans="2:2" x14ac:dyDescent="0.25">
      <c r="B333" t="s">
        <v>1054</v>
      </c>
    </row>
    <row r="334" spans="2:2" x14ac:dyDescent="0.25">
      <c r="B334" t="s">
        <v>1004</v>
      </c>
    </row>
    <row r="335" spans="2:2" x14ac:dyDescent="0.25">
      <c r="B335" t="s">
        <v>1005</v>
      </c>
    </row>
    <row r="336" spans="2:2" x14ac:dyDescent="0.25">
      <c r="B336" t="s">
        <v>1007</v>
      </c>
    </row>
    <row r="337" spans="2:2" x14ac:dyDescent="0.25">
      <c r="B337" t="s">
        <v>1009</v>
      </c>
    </row>
    <row r="338" spans="2:2" x14ac:dyDescent="0.25">
      <c r="B338" t="s">
        <v>959</v>
      </c>
    </row>
    <row r="339" spans="2:2" x14ac:dyDescent="0.25">
      <c r="B339" t="s">
        <v>961</v>
      </c>
    </row>
    <row r="340" spans="2:2" x14ac:dyDescent="0.25">
      <c r="B340" t="s">
        <v>1050</v>
      </c>
    </row>
    <row r="341" spans="2:2" x14ac:dyDescent="0.25">
      <c r="B341" t="s">
        <v>1027</v>
      </c>
    </row>
    <row r="342" spans="2:2" x14ac:dyDescent="0.25">
      <c r="B342" t="s">
        <v>1029</v>
      </c>
    </row>
    <row r="343" spans="2:2" x14ac:dyDescent="0.25">
      <c r="B343" t="s">
        <v>1042</v>
      </c>
    </row>
    <row r="344" spans="2:2" x14ac:dyDescent="0.25">
      <c r="B344" t="s">
        <v>983</v>
      </c>
    </row>
    <row r="345" spans="2:2" x14ac:dyDescent="0.25">
      <c r="B345" t="s">
        <v>985</v>
      </c>
    </row>
    <row r="346" spans="2:2" x14ac:dyDescent="0.25">
      <c r="B346" t="s">
        <v>986</v>
      </c>
    </row>
    <row r="347" spans="2:2" x14ac:dyDescent="0.25">
      <c r="B347" t="s">
        <v>963</v>
      </c>
    </row>
    <row r="348" spans="2:2" x14ac:dyDescent="0.25">
      <c r="B348" t="s">
        <v>964</v>
      </c>
    </row>
    <row r="349" spans="2:2" x14ac:dyDescent="0.25">
      <c r="B349" t="s">
        <v>965</v>
      </c>
    </row>
    <row r="350" spans="2:2" x14ac:dyDescent="0.25">
      <c r="B350" t="s">
        <v>967</v>
      </c>
    </row>
    <row r="351" spans="2:2" x14ac:dyDescent="0.25">
      <c r="B351" t="s">
        <v>997</v>
      </c>
    </row>
    <row r="352" spans="2:2" x14ac:dyDescent="0.25">
      <c r="B352" t="s">
        <v>968</v>
      </c>
    </row>
    <row r="353" spans="2:2" x14ac:dyDescent="0.25">
      <c r="B353" t="s">
        <v>970</v>
      </c>
    </row>
    <row r="354" spans="2:2" x14ac:dyDescent="0.25">
      <c r="B354" t="s">
        <v>972</v>
      </c>
    </row>
    <row r="355" spans="2:2" x14ac:dyDescent="0.25">
      <c r="B355" t="s">
        <v>935</v>
      </c>
    </row>
    <row r="356" spans="2:2" x14ac:dyDescent="0.25">
      <c r="B356" t="s">
        <v>937</v>
      </c>
    </row>
    <row r="357" spans="2:2" x14ac:dyDescent="0.25">
      <c r="B357" t="s">
        <v>939</v>
      </c>
    </row>
    <row r="358" spans="2:2" x14ac:dyDescent="0.25">
      <c r="B358" t="s">
        <v>940</v>
      </c>
    </row>
    <row r="359" spans="2:2" x14ac:dyDescent="0.25">
      <c r="B359" t="s">
        <v>941</v>
      </c>
    </row>
    <row r="360" spans="2:2" x14ac:dyDescent="0.25">
      <c r="B360" t="s">
        <v>943</v>
      </c>
    </row>
    <row r="361" spans="2:2" x14ac:dyDescent="0.25">
      <c r="B361" t="s">
        <v>945</v>
      </c>
    </row>
    <row r="362" spans="2:2" x14ac:dyDescent="0.25">
      <c r="B362" t="s">
        <v>1060</v>
      </c>
    </row>
    <row r="363" spans="2:2" x14ac:dyDescent="0.25">
      <c r="B363" t="s">
        <v>1031</v>
      </c>
    </row>
    <row r="364" spans="2:2" x14ac:dyDescent="0.25">
      <c r="B364" t="s">
        <v>999</v>
      </c>
    </row>
    <row r="365" spans="2:2" x14ac:dyDescent="0.25">
      <c r="B365" t="s">
        <v>1000</v>
      </c>
    </row>
    <row r="366" spans="2:2" x14ac:dyDescent="0.25">
      <c r="B366" t="s">
        <v>987</v>
      </c>
    </row>
    <row r="367" spans="2:2" x14ac:dyDescent="0.25">
      <c r="B367" t="s">
        <v>973</v>
      </c>
    </row>
    <row r="368" spans="2:2" x14ac:dyDescent="0.25">
      <c r="B368" t="s">
        <v>974</v>
      </c>
    </row>
    <row r="369" spans="2:2" x14ac:dyDescent="0.25">
      <c r="B369" t="s">
        <v>975</v>
      </c>
    </row>
    <row r="370" spans="2:2" x14ac:dyDescent="0.25">
      <c r="B370" t="s">
        <v>976</v>
      </c>
    </row>
    <row r="371" spans="2:2" x14ac:dyDescent="0.25">
      <c r="B371" t="s">
        <v>1033</v>
      </c>
    </row>
    <row r="372" spans="2:2" x14ac:dyDescent="0.25">
      <c r="B372" t="s">
        <v>988</v>
      </c>
    </row>
    <row r="373" spans="2:2" x14ac:dyDescent="0.25">
      <c r="B373" t="s">
        <v>990</v>
      </c>
    </row>
    <row r="374" spans="2:2" x14ac:dyDescent="0.25">
      <c r="B374" t="s">
        <v>992</v>
      </c>
    </row>
    <row r="375" spans="2:2" x14ac:dyDescent="0.25">
      <c r="B375" t="s">
        <v>978</v>
      </c>
    </row>
  </sheetData>
  <sortState ref="B9:B375">
    <sortCondition ref="B9:B37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64"/>
  <sheetViews>
    <sheetView workbookViewId="0">
      <selection activeCell="I13" sqref="I13"/>
    </sheetView>
  </sheetViews>
  <sheetFormatPr defaultColWidth="0" defaultRowHeight="15" customHeight="1" zeroHeight="1" x14ac:dyDescent="0.25"/>
  <cols>
    <col min="1" max="1" width="3.28515625" style="94" customWidth="1"/>
    <col min="2" max="2" width="19.140625" style="94" customWidth="1"/>
    <col min="3" max="4" width="9.140625" style="94" customWidth="1"/>
    <col min="5" max="5" width="5.5703125" style="94" customWidth="1"/>
    <col min="6" max="6" width="11" style="94" customWidth="1"/>
    <col min="7" max="7" width="2.140625" style="94" customWidth="1"/>
    <col min="8" max="8" width="28.7109375" style="94" customWidth="1"/>
    <col min="9" max="9" width="8.42578125" style="94" customWidth="1"/>
    <col min="10" max="10" width="12.28515625" style="94" customWidth="1"/>
    <col min="11" max="11" width="7.5703125" style="94" customWidth="1"/>
    <col min="12" max="12" width="2.5703125" style="94" customWidth="1"/>
    <col min="13" max="14" width="0" style="94" hidden="1" customWidth="1"/>
    <col min="15" max="16384" width="9.140625" style="94" hidden="1"/>
  </cols>
  <sheetData>
    <row r="1" spans="2:12" s="27" customFormat="1" ht="15.75" x14ac:dyDescent="0.25">
      <c r="G1" s="28" t="s">
        <v>8</v>
      </c>
      <c r="H1" s="32">
        <f>'Exhibit I Coverpage'!$C$12</f>
        <v>0</v>
      </c>
      <c r="I1" s="479"/>
      <c r="J1" s="479"/>
    </row>
    <row r="2" spans="2:12" s="27" customFormat="1" x14ac:dyDescent="0.25"/>
    <row r="3" spans="2:12" s="27" customFormat="1" x14ac:dyDescent="0.25"/>
    <row r="4" spans="2:12" s="27" customFormat="1" x14ac:dyDescent="0.25"/>
    <row r="5" spans="2:12" s="27" customFormat="1" ht="20.25" x14ac:dyDescent="0.3">
      <c r="D5" s="65"/>
      <c r="F5" s="65" t="s">
        <v>0</v>
      </c>
    </row>
    <row r="6" spans="2:12" s="27" customFormat="1" ht="18" x14ac:dyDescent="0.25">
      <c r="D6" s="66"/>
      <c r="F6" s="66" t="s">
        <v>906</v>
      </c>
    </row>
    <row r="7" spans="2:12" s="27" customFormat="1" x14ac:dyDescent="0.25"/>
    <row r="8" spans="2:12" s="67" customFormat="1" ht="18.75" x14ac:dyDescent="0.3">
      <c r="B8" s="480"/>
      <c r="C8" s="481"/>
      <c r="D8" s="481"/>
      <c r="E8" s="481"/>
      <c r="F8" s="481"/>
      <c r="G8" s="481"/>
      <c r="H8" s="481"/>
      <c r="I8" s="481"/>
    </row>
    <row r="9" spans="2:12" s="70" customFormat="1" ht="63" customHeight="1" x14ac:dyDescent="0.25">
      <c r="B9" s="143" t="s">
        <v>2</v>
      </c>
      <c r="C9" s="482">
        <f>'Exhibit I Coverpage'!$C$11</f>
        <v>0</v>
      </c>
      <c r="D9" s="483"/>
      <c r="E9" s="483"/>
      <c r="F9" s="484"/>
      <c r="G9" s="68"/>
      <c r="H9" s="145" t="s">
        <v>5</v>
      </c>
      <c r="I9" s="485">
        <f>'Exhibit I Coverpage'!$C$16</f>
        <v>0</v>
      </c>
      <c r="J9" s="486"/>
      <c r="K9" s="68"/>
      <c r="L9" s="68"/>
    </row>
    <row r="10" spans="2:12" s="70" customFormat="1" ht="18" customHeight="1" x14ac:dyDescent="0.25">
      <c r="B10" s="144" t="s">
        <v>7</v>
      </c>
      <c r="C10" s="482">
        <f>'Exhibit I Coverpage'!$C$12</f>
        <v>0</v>
      </c>
      <c r="D10" s="483"/>
      <c r="E10" s="483"/>
      <c r="F10" s="484"/>
      <c r="G10" s="68"/>
      <c r="H10" s="69" t="s">
        <v>51</v>
      </c>
      <c r="I10" s="485"/>
      <c r="J10" s="486"/>
      <c r="K10" s="68"/>
      <c r="L10" s="68"/>
    </row>
    <row r="11" spans="2:12" s="70" customFormat="1" ht="18" hidden="1" customHeight="1" x14ac:dyDescent="0.25">
      <c r="B11" s="144" t="s">
        <v>3</v>
      </c>
      <c r="C11" s="507">
        <f>'Exhibit I Coverpage'!$C$13</f>
        <v>0</v>
      </c>
      <c r="D11" s="508"/>
      <c r="E11" s="508"/>
      <c r="F11" s="509"/>
      <c r="G11" s="68"/>
      <c r="H11" s="69" t="s">
        <v>52</v>
      </c>
      <c r="I11" s="510"/>
      <c r="J11" s="511"/>
      <c r="K11" s="68"/>
      <c r="L11" s="68"/>
    </row>
    <row r="12" spans="2:12" s="71" customFormat="1" ht="18" customHeight="1" x14ac:dyDescent="0.25">
      <c r="H12" s="72"/>
      <c r="I12" s="72"/>
    </row>
    <row r="13" spans="2:12" s="71" customFormat="1" ht="18" customHeight="1" x14ac:dyDescent="0.25">
      <c r="B13" s="515" t="s">
        <v>798</v>
      </c>
      <c r="C13" s="515"/>
      <c r="D13" s="142">
        <f>'Exhibit I Coverpage'!$D$21</f>
        <v>0</v>
      </c>
      <c r="H13" s="72"/>
      <c r="I13" s="72"/>
    </row>
    <row r="14" spans="2:12" s="146" customFormat="1" ht="18" customHeight="1" x14ac:dyDescent="0.25">
      <c r="H14" s="147"/>
      <c r="I14" s="147"/>
    </row>
    <row r="15" spans="2:12" s="146" customFormat="1" ht="18" customHeight="1" x14ac:dyDescent="0.25">
      <c r="B15" s="512" t="s">
        <v>53</v>
      </c>
      <c r="C15" s="513"/>
      <c r="D15" s="513"/>
      <c r="E15" s="513"/>
      <c r="F15" s="513"/>
      <c r="G15" s="513"/>
      <c r="H15" s="513"/>
      <c r="I15" s="513"/>
      <c r="J15" s="513"/>
      <c r="K15" s="514"/>
    </row>
    <row r="16" spans="2:12" s="146" customFormat="1" ht="18" customHeight="1" x14ac:dyDescent="0.25">
      <c r="B16" s="148"/>
      <c r="C16" s="149"/>
      <c r="D16" s="149"/>
      <c r="E16" s="149"/>
      <c r="F16" s="149"/>
      <c r="G16" s="149"/>
      <c r="H16" s="149"/>
      <c r="I16" s="149"/>
      <c r="J16" s="149"/>
      <c r="K16" s="149"/>
    </row>
    <row r="17" spans="2:11" s="150" customFormat="1" ht="10.5" x14ac:dyDescent="0.15">
      <c r="B17" s="487" t="s">
        <v>50</v>
      </c>
      <c r="C17" s="488"/>
      <c r="D17" s="488"/>
      <c r="E17" s="488"/>
      <c r="F17" s="488"/>
      <c r="G17" s="488"/>
      <c r="H17" s="488"/>
      <c r="I17" s="488"/>
      <c r="J17" s="488"/>
      <c r="K17" s="489"/>
    </row>
    <row r="18" spans="2:11" s="150" customFormat="1" ht="17.25" customHeight="1" x14ac:dyDescent="0.15">
      <c r="B18" s="490">
        <f>'Exhibit I Exit Summary'!$B$11</f>
        <v>0</v>
      </c>
      <c r="C18" s="499"/>
      <c r="D18" s="499"/>
      <c r="E18" s="499"/>
      <c r="F18" s="499"/>
      <c r="G18" s="499"/>
      <c r="H18" s="499"/>
      <c r="I18" s="499"/>
      <c r="J18" s="499"/>
      <c r="K18" s="500"/>
    </row>
    <row r="19" spans="2:11" s="150" customFormat="1" ht="80.25" customHeight="1" x14ac:dyDescent="0.15">
      <c r="B19" s="504"/>
      <c r="C19" s="505"/>
      <c r="D19" s="505"/>
      <c r="E19" s="505"/>
      <c r="F19" s="505"/>
      <c r="G19" s="505"/>
      <c r="H19" s="505"/>
      <c r="I19" s="505"/>
      <c r="J19" s="505"/>
      <c r="K19" s="506"/>
    </row>
    <row r="20" spans="2:11" s="150" customFormat="1" ht="10.5" x14ac:dyDescent="0.15">
      <c r="B20" s="141"/>
      <c r="C20" s="141"/>
      <c r="D20" s="141"/>
      <c r="E20" s="141"/>
      <c r="F20" s="141"/>
      <c r="G20" s="141"/>
      <c r="H20" s="141"/>
      <c r="I20" s="141"/>
      <c r="J20" s="141"/>
      <c r="K20" s="141"/>
    </row>
    <row r="21" spans="2:11" s="150" customFormat="1" ht="10.5" x14ac:dyDescent="0.15">
      <c r="B21" s="487" t="s">
        <v>47</v>
      </c>
      <c r="C21" s="488"/>
      <c r="D21" s="488"/>
      <c r="E21" s="488"/>
      <c r="F21" s="488"/>
      <c r="G21" s="488"/>
      <c r="H21" s="488"/>
      <c r="I21" s="488"/>
      <c r="J21" s="488"/>
      <c r="K21" s="489"/>
    </row>
    <row r="22" spans="2:11" s="150" customFormat="1" ht="16.5" customHeight="1" x14ac:dyDescent="0.15">
      <c r="B22" s="490">
        <f>'Exhibit I Exit Summary'!$B$14</f>
        <v>0</v>
      </c>
      <c r="C22" s="491"/>
      <c r="D22" s="491"/>
      <c r="E22" s="491"/>
      <c r="F22" s="491"/>
      <c r="G22" s="491"/>
      <c r="H22" s="491"/>
      <c r="I22" s="491"/>
      <c r="J22" s="491"/>
      <c r="K22" s="492"/>
    </row>
    <row r="23" spans="2:11" s="150" customFormat="1" ht="10.5" x14ac:dyDescent="0.15">
      <c r="B23" s="493"/>
      <c r="C23" s="494"/>
      <c r="D23" s="494"/>
      <c r="E23" s="494"/>
      <c r="F23" s="494"/>
      <c r="G23" s="494"/>
      <c r="H23" s="494"/>
      <c r="I23" s="494"/>
      <c r="J23" s="494"/>
      <c r="K23" s="495"/>
    </row>
    <row r="24" spans="2:11" s="150" customFormat="1" ht="80.25" customHeight="1" x14ac:dyDescent="0.15">
      <c r="B24" s="496"/>
      <c r="C24" s="497"/>
      <c r="D24" s="497"/>
      <c r="E24" s="497"/>
      <c r="F24" s="497"/>
      <c r="G24" s="497"/>
      <c r="H24" s="497"/>
      <c r="I24" s="497"/>
      <c r="J24" s="497"/>
      <c r="K24" s="498"/>
    </row>
    <row r="25" spans="2:11" s="150" customFormat="1" ht="10.5" x14ac:dyDescent="0.15"/>
    <row r="26" spans="2:11" s="150" customFormat="1" ht="10.5" x14ac:dyDescent="0.15">
      <c r="B26" s="487" t="s">
        <v>48</v>
      </c>
      <c r="C26" s="488"/>
      <c r="D26" s="488"/>
      <c r="E26" s="488"/>
      <c r="F26" s="488"/>
      <c r="G26" s="488"/>
      <c r="H26" s="488"/>
      <c r="I26" s="488"/>
      <c r="J26" s="488"/>
      <c r="K26" s="489"/>
    </row>
    <row r="27" spans="2:11" s="150" customFormat="1" ht="16.5" customHeight="1" x14ac:dyDescent="0.15">
      <c r="B27" s="490">
        <f>'Exhibit I Exit Summary'!$B$17</f>
        <v>0</v>
      </c>
      <c r="C27" s="499"/>
      <c r="D27" s="499"/>
      <c r="E27" s="499"/>
      <c r="F27" s="499"/>
      <c r="G27" s="499"/>
      <c r="H27" s="499"/>
      <c r="I27" s="499"/>
      <c r="J27" s="499"/>
      <c r="K27" s="500"/>
    </row>
    <row r="28" spans="2:11" s="150" customFormat="1" ht="10.5" x14ac:dyDescent="0.15">
      <c r="B28" s="501"/>
      <c r="C28" s="502"/>
      <c r="D28" s="502"/>
      <c r="E28" s="502"/>
      <c r="F28" s="502"/>
      <c r="G28" s="502"/>
      <c r="H28" s="502"/>
      <c r="I28" s="502"/>
      <c r="J28" s="502"/>
      <c r="K28" s="503"/>
    </row>
    <row r="29" spans="2:11" s="150" customFormat="1" ht="10.5" x14ac:dyDescent="0.15">
      <c r="B29" s="501"/>
      <c r="C29" s="502"/>
      <c r="D29" s="502"/>
      <c r="E29" s="502"/>
      <c r="F29" s="502"/>
      <c r="G29" s="502"/>
      <c r="H29" s="502"/>
      <c r="I29" s="502"/>
      <c r="J29" s="502"/>
      <c r="K29" s="503"/>
    </row>
    <row r="30" spans="2:11" s="150" customFormat="1" ht="10.5" x14ac:dyDescent="0.15">
      <c r="B30" s="501"/>
      <c r="C30" s="502"/>
      <c r="D30" s="502"/>
      <c r="E30" s="502"/>
      <c r="F30" s="502"/>
      <c r="G30" s="502"/>
      <c r="H30" s="502"/>
      <c r="I30" s="502"/>
      <c r="J30" s="502"/>
      <c r="K30" s="503"/>
    </row>
    <row r="31" spans="2:11" s="150" customFormat="1" ht="297" customHeight="1" x14ac:dyDescent="0.15">
      <c r="B31" s="504"/>
      <c r="C31" s="505"/>
      <c r="D31" s="505"/>
      <c r="E31" s="505"/>
      <c r="F31" s="505"/>
      <c r="G31" s="505"/>
      <c r="H31" s="505"/>
      <c r="I31" s="505"/>
      <c r="J31" s="505"/>
      <c r="K31" s="506"/>
    </row>
    <row r="32" spans="2:11" x14ac:dyDescent="0.25"/>
    <row r="33" spans="2:11" ht="15.75" x14ac:dyDescent="0.25">
      <c r="B33" s="436" t="s">
        <v>16</v>
      </c>
      <c r="C33" s="437"/>
      <c r="D33" s="437"/>
      <c r="E33" s="437"/>
      <c r="F33" s="437"/>
      <c r="G33" s="437"/>
      <c r="H33" s="437"/>
      <c r="I33" s="437"/>
      <c r="J33" s="437"/>
      <c r="K33" s="438"/>
    </row>
    <row r="34" spans="2:11" x14ac:dyDescent="0.25">
      <c r="B34" s="439" t="s">
        <v>9</v>
      </c>
      <c r="C34" s="440"/>
      <c r="D34" s="440"/>
      <c r="E34" s="440"/>
      <c r="F34" s="440"/>
      <c r="G34" s="440"/>
      <c r="H34" s="440"/>
      <c r="I34" s="440"/>
      <c r="J34" s="440"/>
      <c r="K34" s="441"/>
    </row>
    <row r="35" spans="2:11" x14ac:dyDescent="0.25">
      <c r="B35" s="442"/>
      <c r="C35" s="443"/>
      <c r="D35" s="443"/>
      <c r="E35" s="443"/>
      <c r="F35" s="443"/>
      <c r="G35" s="443"/>
      <c r="H35" s="443"/>
      <c r="I35" s="443"/>
      <c r="J35" s="443"/>
      <c r="K35" s="444"/>
    </row>
    <row r="36" spans="2:11" ht="23.25" customHeight="1" x14ac:dyDescent="0.25">
      <c r="B36" s="151" t="s">
        <v>54</v>
      </c>
      <c r="C36" s="152" t="s">
        <v>199</v>
      </c>
      <c r="D36" s="152"/>
      <c r="E36" s="153"/>
      <c r="F36" s="153"/>
      <c r="G36" s="153"/>
      <c r="H36" s="153"/>
      <c r="I36" s="153"/>
      <c r="J36" s="153"/>
      <c r="K36" s="154"/>
    </row>
    <row r="37" spans="2:11" s="155" customFormat="1" ht="15.75" x14ac:dyDescent="0.25">
      <c r="B37" s="470"/>
      <c r="C37" s="471"/>
      <c r="D37" s="471"/>
      <c r="E37" s="471"/>
      <c r="F37" s="471"/>
      <c r="G37" s="471"/>
      <c r="H37" s="471"/>
      <c r="I37" s="471"/>
      <c r="J37" s="471"/>
      <c r="K37" s="472"/>
    </row>
    <row r="38" spans="2:11" ht="15.75" x14ac:dyDescent="0.25">
      <c r="B38" s="445" t="s">
        <v>55</v>
      </c>
      <c r="C38" s="446"/>
      <c r="D38" s="446"/>
      <c r="E38" s="446"/>
      <c r="F38" s="446"/>
      <c r="G38" s="446"/>
      <c r="H38" s="446"/>
      <c r="I38" s="446"/>
      <c r="J38" s="446"/>
      <c r="K38" s="447"/>
    </row>
    <row r="39" spans="2:11" s="240" customFormat="1" ht="26.25" customHeight="1" x14ac:dyDescent="0.25">
      <c r="B39" s="158" t="s">
        <v>193</v>
      </c>
      <c r="C39" s="473" t="str">
        <f>IF(Checkbox_Scoring!$H$6=0,Checkbox_Scoring!$I$6,"None")</f>
        <v>The number of participants served is not within 10% of the service number in the grant agreement.</v>
      </c>
      <c r="D39" s="473"/>
      <c r="E39" s="473"/>
      <c r="F39" s="473"/>
      <c r="G39" s="473"/>
      <c r="H39" s="473"/>
      <c r="I39" s="473"/>
      <c r="J39" s="473"/>
      <c r="K39" s="449"/>
    </row>
    <row r="40" spans="2:11" s="240" customFormat="1" ht="26.25" customHeight="1" x14ac:dyDescent="0.25">
      <c r="B40" s="158" t="s">
        <v>194</v>
      </c>
      <c r="C40" s="473" t="str">
        <f>IF(Checkbox_Scoring!$H$7=0,Checkbox_Scoring!$I$7,"None")</f>
        <v>The drawdown rate is not within 10% or less of the projected point in time expenditures.</v>
      </c>
      <c r="D40" s="473"/>
      <c r="E40" s="473"/>
      <c r="F40" s="473"/>
      <c r="G40" s="473"/>
      <c r="H40" s="473"/>
      <c r="I40" s="473"/>
      <c r="J40" s="473"/>
      <c r="K40" s="449"/>
    </row>
    <row r="41" spans="2:11" s="240" customFormat="1" ht="26.25" customHeight="1" x14ac:dyDescent="0.25">
      <c r="B41" s="158" t="s">
        <v>195</v>
      </c>
      <c r="C41" s="473" t="str">
        <f>IF(Checkbox_Scoring!$H$8=0,Checkbox_Scoring!$I$8,"None")</f>
        <v>The staffing level is not consistent with the grant agreement.</v>
      </c>
      <c r="D41" s="473"/>
      <c r="E41" s="473"/>
      <c r="F41" s="473"/>
      <c r="G41" s="473"/>
      <c r="H41" s="473"/>
      <c r="I41" s="473"/>
      <c r="J41" s="473"/>
      <c r="K41" s="449"/>
    </row>
    <row r="42" spans="2:11" s="240" customFormat="1" ht="26.25" customHeight="1" x14ac:dyDescent="0.25">
      <c r="B42" s="158" t="s">
        <v>196</v>
      </c>
      <c r="C42" s="473" t="str">
        <f>IF(Checkbox_Scoring!$H$9=0,Checkbox_Scoring!$I$9,"None")</f>
        <v>The grantee is not within the 60% TFA spending for Rapid Re-Housing.</v>
      </c>
      <c r="D42" s="473"/>
      <c r="E42" s="473"/>
      <c r="F42" s="473"/>
      <c r="G42" s="473"/>
      <c r="H42" s="473"/>
      <c r="I42" s="473"/>
      <c r="J42" s="473"/>
      <c r="K42" s="449"/>
    </row>
    <row r="43" spans="2:11" s="240" customFormat="1" ht="26.25" customHeight="1" x14ac:dyDescent="0.25">
      <c r="B43" s="158" t="s">
        <v>197</v>
      </c>
      <c r="C43" s="473" t="str">
        <f>IF(Checkbox_Scoring!$H$10=0,Checkbox_Scoring!$I$10,"None")</f>
        <v>The grantee is not within the 40% TFA spending for Rapid Re-Housing.</v>
      </c>
      <c r="D43" s="473"/>
      <c r="E43" s="473"/>
      <c r="F43" s="473"/>
      <c r="G43" s="473"/>
      <c r="H43" s="473"/>
      <c r="I43" s="473"/>
      <c r="J43" s="473"/>
      <c r="K43" s="449"/>
    </row>
    <row r="44" spans="2:11" ht="15.75" x14ac:dyDescent="0.25">
      <c r="B44" s="157"/>
      <c r="C44" s="127"/>
      <c r="D44" s="127"/>
      <c r="E44" s="127"/>
      <c r="F44" s="127"/>
      <c r="G44" s="127"/>
      <c r="H44" s="127"/>
      <c r="I44" s="127"/>
      <c r="J44" s="127"/>
      <c r="K44" s="128"/>
    </row>
    <row r="45" spans="2:11" ht="15.75" hidden="1" x14ac:dyDescent="0.25">
      <c r="B45" s="445" t="s">
        <v>56</v>
      </c>
      <c r="C45" s="446"/>
      <c r="D45" s="446"/>
      <c r="E45" s="446"/>
      <c r="F45" s="446"/>
      <c r="G45" s="446"/>
      <c r="H45" s="446"/>
      <c r="I45" s="446"/>
      <c r="J45" s="446"/>
      <c r="K45" s="447"/>
    </row>
    <row r="46" spans="2:11" ht="112.5" hidden="1" customHeight="1" x14ac:dyDescent="0.25">
      <c r="B46" s="433"/>
      <c r="C46" s="434"/>
      <c r="D46" s="434"/>
      <c r="E46" s="434"/>
      <c r="F46" s="434"/>
      <c r="G46" s="434"/>
      <c r="H46" s="434"/>
      <c r="I46" s="434"/>
      <c r="J46" s="434"/>
      <c r="K46" s="435"/>
    </row>
    <row r="47" spans="2:11" x14ac:dyDescent="0.25"/>
    <row r="48" spans="2:11" ht="15.75" x14ac:dyDescent="0.25">
      <c r="B48" s="436" t="s">
        <v>15</v>
      </c>
      <c r="C48" s="437"/>
      <c r="D48" s="437"/>
      <c r="E48" s="437"/>
      <c r="F48" s="437"/>
      <c r="G48" s="437"/>
      <c r="H48" s="437"/>
      <c r="I48" s="437"/>
      <c r="J48" s="437"/>
      <c r="K48" s="438"/>
    </row>
    <row r="49" spans="2:11" x14ac:dyDescent="0.25">
      <c r="B49" s="439" t="s">
        <v>17</v>
      </c>
      <c r="C49" s="440"/>
      <c r="D49" s="440"/>
      <c r="E49" s="440"/>
      <c r="F49" s="440"/>
      <c r="G49" s="440"/>
      <c r="H49" s="440"/>
      <c r="I49" s="440"/>
      <c r="J49" s="440"/>
      <c r="K49" s="466"/>
    </row>
    <row r="50" spans="2:11" x14ac:dyDescent="0.25">
      <c r="B50" s="467"/>
      <c r="C50" s="468"/>
      <c r="D50" s="468"/>
      <c r="E50" s="468"/>
      <c r="F50" s="468"/>
      <c r="G50" s="468"/>
      <c r="H50" s="468"/>
      <c r="I50" s="468"/>
      <c r="J50" s="468"/>
      <c r="K50" s="469"/>
    </row>
    <row r="51" spans="2:11" ht="15.75" x14ac:dyDescent="0.25">
      <c r="B51" s="445" t="s">
        <v>54</v>
      </c>
      <c r="C51" s="446"/>
      <c r="D51" s="446"/>
      <c r="E51" s="446"/>
      <c r="F51" s="446"/>
      <c r="G51" s="446"/>
      <c r="H51" s="446"/>
      <c r="I51" s="446"/>
      <c r="J51" s="446"/>
      <c r="K51" s="447"/>
    </row>
    <row r="52" spans="2:11" ht="35.25" customHeight="1" x14ac:dyDescent="0.25">
      <c r="B52" s="158" t="s">
        <v>211</v>
      </c>
      <c r="C52" s="448" t="str">
        <f>IF(Checkbox_Scoring!$H$15=0,Checkbox_Scoring!$I$15,"None")</f>
        <v>The grantee does not register all program participants for the VA required Consumer Survey.</v>
      </c>
      <c r="D52" s="448"/>
      <c r="E52" s="448"/>
      <c r="F52" s="448"/>
      <c r="G52" s="448"/>
      <c r="H52" s="448"/>
      <c r="I52" s="448"/>
      <c r="J52" s="448"/>
      <c r="K52" s="449"/>
    </row>
    <row r="53" spans="2:11" ht="35.25" customHeight="1" x14ac:dyDescent="0.25">
      <c r="B53" s="158" t="s">
        <v>214</v>
      </c>
      <c r="C53" s="448" t="str">
        <f>IF(Checkbox_Scoring!$H$18=0,Checkbox_Scoring!$I$18,"None")</f>
        <v>The grantee does not have clear procedures for reporting and following-up on critical incidents.</v>
      </c>
      <c r="D53" s="448"/>
      <c r="E53" s="448"/>
      <c r="F53" s="448"/>
      <c r="G53" s="448"/>
      <c r="H53" s="448"/>
      <c r="I53" s="448"/>
      <c r="J53" s="448"/>
      <c r="K53" s="449"/>
    </row>
    <row r="54" spans="2:11" ht="35.25" customHeight="1" x14ac:dyDescent="0.25">
      <c r="B54" s="158" t="s">
        <v>219</v>
      </c>
      <c r="C54" s="448" t="str">
        <f>IF(Checkbox_Scoring!$H$22=0,Checkbox_Scoring!$I$22,"None")</f>
        <v>The grantee does not obtain written consent from SSVF participants prior to release of confidential information.</v>
      </c>
      <c r="D54" s="448"/>
      <c r="E54" s="448"/>
      <c r="F54" s="448"/>
      <c r="G54" s="448"/>
      <c r="H54" s="448"/>
      <c r="I54" s="448"/>
      <c r="J54" s="448"/>
      <c r="K54" s="449"/>
    </row>
    <row r="55" spans="2:11" s="159" customFormat="1" ht="15.75" x14ac:dyDescent="0.25">
      <c r="B55" s="157"/>
      <c r="C55" s="450"/>
      <c r="D55" s="451"/>
      <c r="E55" s="451"/>
      <c r="F55" s="451"/>
      <c r="G55" s="451"/>
      <c r="H55" s="451"/>
      <c r="I55" s="451"/>
      <c r="J55" s="451"/>
      <c r="K55" s="452"/>
    </row>
    <row r="56" spans="2:11" ht="15.75" x14ac:dyDescent="0.25">
      <c r="B56" s="445" t="s">
        <v>55</v>
      </c>
      <c r="C56" s="446"/>
      <c r="D56" s="446"/>
      <c r="E56" s="446"/>
      <c r="F56" s="446"/>
      <c r="G56" s="446"/>
      <c r="H56" s="446"/>
      <c r="I56" s="446"/>
      <c r="J56" s="446"/>
      <c r="K56" s="447"/>
    </row>
    <row r="57" spans="2:11" s="240" customFormat="1" ht="30" customHeight="1" x14ac:dyDescent="0.25">
      <c r="B57" s="158" t="s">
        <v>207</v>
      </c>
      <c r="C57" s="448" t="str">
        <f>IF(Checkbox_Scoring!$H$11=0,Checkbox_Scoring!$I$11,"None")</f>
        <v>The grantee does not have written policies/procedures that describe how screening will be conducted.</v>
      </c>
      <c r="D57" s="448"/>
      <c r="E57" s="448"/>
      <c r="F57" s="448"/>
      <c r="G57" s="448"/>
      <c r="H57" s="448"/>
      <c r="I57" s="448"/>
      <c r="J57" s="448"/>
      <c r="K57" s="449"/>
    </row>
    <row r="58" spans="2:11" s="240" customFormat="1" ht="38.25" customHeight="1" x14ac:dyDescent="0.25">
      <c r="B58" s="158" t="s">
        <v>208</v>
      </c>
      <c r="C58" s="448" t="str">
        <f>IF(Checkbox_Scoring!$H$12=0,Checkbox_Scoring!$I$12,"None")</f>
        <v>The grantee does not have written policies/procedures that describe how program eligibility will be determined.</v>
      </c>
      <c r="D58" s="448"/>
      <c r="E58" s="448"/>
      <c r="F58" s="448"/>
      <c r="G58" s="448"/>
      <c r="H58" s="448"/>
      <c r="I58" s="448"/>
      <c r="J58" s="448"/>
      <c r="K58" s="449"/>
    </row>
    <row r="59" spans="2:11" s="240" customFormat="1" ht="41.25" customHeight="1" x14ac:dyDescent="0.25">
      <c r="B59" s="158" t="s">
        <v>209</v>
      </c>
      <c r="C59" s="448" t="str">
        <f>IF(Checkbox_Scoring!$H$13=0,Checkbox_Scoring!$I$13,"None")</f>
        <v>The grantee does not have written policies/procedures that describe how admissions are prioritized and who is responsible for making admission decisions.</v>
      </c>
      <c r="D59" s="448"/>
      <c r="E59" s="448"/>
      <c r="F59" s="448"/>
      <c r="G59" s="448"/>
      <c r="H59" s="448"/>
      <c r="I59" s="448"/>
      <c r="J59" s="448"/>
      <c r="K59" s="449"/>
    </row>
    <row r="60" spans="2:11" s="240" customFormat="1" ht="33" customHeight="1" x14ac:dyDescent="0.25">
      <c r="B60" s="158" t="s">
        <v>210</v>
      </c>
      <c r="C60" s="448" t="str">
        <f>IF(Checkbox_Scoring!$H$14=0,Checkbox_Scoring!$I$14,"None")</f>
        <v>The grantee does not have written policies/procedures describing ineligibility criteria.</v>
      </c>
      <c r="D60" s="448"/>
      <c r="E60" s="448"/>
      <c r="F60" s="448"/>
      <c r="G60" s="448"/>
      <c r="H60" s="448"/>
      <c r="I60" s="448"/>
      <c r="J60" s="448"/>
      <c r="K60" s="449"/>
    </row>
    <row r="61" spans="2:11" s="240" customFormat="1" ht="41.25" customHeight="1" x14ac:dyDescent="0.25">
      <c r="B61" s="158" t="s">
        <v>212</v>
      </c>
      <c r="C61" s="448" t="str">
        <f>IF(Checkbox_Scoring!$H$16=0,Checkbox_Scoring!$I$16,"None")</f>
        <v>The grantee does not obtain input from program participants from VA Consumer Survey or other internal surveys.</v>
      </c>
      <c r="D61" s="448"/>
      <c r="E61" s="448"/>
      <c r="F61" s="448"/>
      <c r="G61" s="448"/>
      <c r="H61" s="448"/>
      <c r="I61" s="448"/>
      <c r="J61" s="448"/>
      <c r="K61" s="449"/>
    </row>
    <row r="62" spans="2:11" s="240" customFormat="1" ht="41.25" customHeight="1" x14ac:dyDescent="0.25">
      <c r="B62" s="158" t="s">
        <v>213</v>
      </c>
      <c r="C62" s="448" t="str">
        <f>IF(Checkbox_Scoring!$H$17=0,Checkbox_Scoring!$I$17,"None")</f>
        <v>The grantee does not work to end Veteran homelessness in conjunction with their Continuum(s) of Care (CoC) listed on their FY17 Resolution.</v>
      </c>
      <c r="D62" s="448"/>
      <c r="E62" s="448"/>
      <c r="F62" s="448"/>
      <c r="G62" s="448"/>
      <c r="H62" s="448"/>
      <c r="I62" s="448"/>
      <c r="J62" s="448"/>
      <c r="K62" s="449"/>
    </row>
    <row r="63" spans="2:11" s="240" customFormat="1" ht="41.25" customHeight="1" x14ac:dyDescent="0.25">
      <c r="B63" s="158" t="s">
        <v>215</v>
      </c>
      <c r="C63" s="448" t="str">
        <f>IF(Checkbox_Scoring!$H$19=0,Checkbox_Scoring!$I$19,"None")</f>
        <v>The grantee does not have procedures for providing and documenting supervision of personnel delivering services to participants.</v>
      </c>
      <c r="D63" s="448"/>
      <c r="E63" s="448"/>
      <c r="F63" s="448"/>
      <c r="G63" s="448"/>
      <c r="H63" s="448"/>
      <c r="I63" s="448"/>
      <c r="J63" s="448"/>
      <c r="K63" s="449"/>
    </row>
    <row r="64" spans="2:11" s="240" customFormat="1" ht="33.75" customHeight="1" x14ac:dyDescent="0.25">
      <c r="B64" s="158" t="s">
        <v>216</v>
      </c>
      <c r="C64" s="448" t="str">
        <f>IF(Checkbox_Scoring!$H$20=0,Checkbox_Scoring!$I$20,"None")</f>
        <v>The grantee does not have position descriptions for all staff listed on the approved budget.</v>
      </c>
      <c r="D64" s="448"/>
      <c r="E64" s="448"/>
      <c r="F64" s="448"/>
      <c r="G64" s="448"/>
      <c r="H64" s="448"/>
      <c r="I64" s="448"/>
      <c r="J64" s="448"/>
      <c r="K64" s="449"/>
    </row>
    <row r="65" spans="2:11" s="238" customFormat="1" ht="41.25" customHeight="1" x14ac:dyDescent="0.25">
      <c r="B65" s="158" t="s">
        <v>217</v>
      </c>
      <c r="C65" s="448" t="str">
        <f>IF(Checkbox_Scoring!$H$21=0,Checkbox_Scoring!$I$21,"None")</f>
        <v>The grantee does not have signed conflict of interest statements for their board of directors or other governing body.</v>
      </c>
      <c r="D65" s="448"/>
      <c r="E65" s="448"/>
      <c r="F65" s="448"/>
      <c r="G65" s="448"/>
      <c r="H65" s="448"/>
      <c r="I65" s="448"/>
      <c r="J65" s="448"/>
      <c r="K65" s="449"/>
    </row>
    <row r="66" spans="2:11" s="238" customFormat="1" ht="33.75" customHeight="1" x14ac:dyDescent="0.25">
      <c r="B66" s="158" t="s">
        <v>218</v>
      </c>
      <c r="C66" s="448" t="str">
        <f>IF(Checkbox_Scoring!$H$23=0,Checkbox_Scoring!$I$23,"None")</f>
        <v>The grantee does not ensure that confidential information is secure and protected.</v>
      </c>
      <c r="D66" s="448"/>
      <c r="E66" s="448"/>
      <c r="F66" s="448"/>
      <c r="G66" s="448"/>
      <c r="H66" s="448"/>
      <c r="I66" s="448"/>
      <c r="J66" s="448"/>
      <c r="K66" s="449"/>
    </row>
    <row r="67" spans="2:11" s="159" customFormat="1" ht="15.75" x14ac:dyDescent="0.25">
      <c r="B67" s="157"/>
      <c r="C67" s="516"/>
      <c r="D67" s="517"/>
      <c r="E67" s="517"/>
      <c r="F67" s="517"/>
      <c r="G67" s="517"/>
      <c r="H67" s="517"/>
      <c r="I67" s="517"/>
      <c r="J67" s="517"/>
      <c r="K67" s="518"/>
    </row>
    <row r="68" spans="2:11" ht="15.75" hidden="1" x14ac:dyDescent="0.25">
      <c r="B68" s="445" t="s">
        <v>56</v>
      </c>
      <c r="C68" s="446"/>
      <c r="D68" s="446"/>
      <c r="E68" s="446"/>
      <c r="F68" s="446"/>
      <c r="G68" s="446"/>
      <c r="H68" s="446"/>
      <c r="I68" s="446"/>
      <c r="J68" s="446"/>
      <c r="K68" s="447"/>
    </row>
    <row r="69" spans="2:11" ht="147" hidden="1" customHeight="1" x14ac:dyDescent="0.25">
      <c r="B69" s="433"/>
      <c r="C69" s="434"/>
      <c r="D69" s="434"/>
      <c r="E69" s="434"/>
      <c r="F69" s="434"/>
      <c r="G69" s="434"/>
      <c r="H69" s="434"/>
      <c r="I69" s="434"/>
      <c r="J69" s="434"/>
      <c r="K69" s="435"/>
    </row>
    <row r="70" spans="2:11" x14ac:dyDescent="0.25"/>
    <row r="71" spans="2:11" ht="15.75" x14ac:dyDescent="0.25">
      <c r="B71" s="436" t="s">
        <v>23</v>
      </c>
      <c r="C71" s="437"/>
      <c r="D71" s="437"/>
      <c r="E71" s="437"/>
      <c r="F71" s="437"/>
      <c r="G71" s="437"/>
      <c r="H71" s="437"/>
      <c r="I71" s="437"/>
      <c r="J71" s="437"/>
      <c r="K71" s="438"/>
    </row>
    <row r="72" spans="2:11" x14ac:dyDescent="0.25">
      <c r="B72" s="439" t="s">
        <v>24</v>
      </c>
      <c r="C72" s="440"/>
      <c r="D72" s="440"/>
      <c r="E72" s="440"/>
      <c r="F72" s="440"/>
      <c r="G72" s="440"/>
      <c r="H72" s="440"/>
      <c r="I72" s="440"/>
      <c r="J72" s="440"/>
      <c r="K72" s="441"/>
    </row>
    <row r="73" spans="2:11" x14ac:dyDescent="0.25">
      <c r="B73" s="442"/>
      <c r="C73" s="443"/>
      <c r="D73" s="443"/>
      <c r="E73" s="443"/>
      <c r="F73" s="443"/>
      <c r="G73" s="443"/>
      <c r="H73" s="443"/>
      <c r="I73" s="443"/>
      <c r="J73" s="443"/>
      <c r="K73" s="444"/>
    </row>
    <row r="74" spans="2:11" ht="15.75" x14ac:dyDescent="0.25">
      <c r="B74" s="445" t="s">
        <v>54</v>
      </c>
      <c r="C74" s="446"/>
      <c r="D74" s="446"/>
      <c r="E74" s="446"/>
      <c r="F74" s="446"/>
      <c r="G74" s="446"/>
      <c r="H74" s="446"/>
      <c r="I74" s="446"/>
      <c r="J74" s="446"/>
      <c r="K74" s="447"/>
    </row>
    <row r="75" spans="2:11" ht="45" customHeight="1" x14ac:dyDescent="0.25">
      <c r="B75" s="158" t="s">
        <v>225</v>
      </c>
      <c r="C75" s="448" t="str">
        <f>IF(Checkbox_Scoring!$G$24="No","N/A",IF(Checkbox_Scoring!$H$27=0,Checkbox_Scoring!$I$27,"None"))</f>
        <v>N/A</v>
      </c>
      <c r="D75" s="448"/>
      <c r="E75" s="448"/>
      <c r="F75" s="448"/>
      <c r="G75" s="448"/>
      <c r="H75" s="448"/>
      <c r="I75" s="448"/>
      <c r="J75" s="448"/>
      <c r="K75" s="449"/>
    </row>
    <row r="76" spans="2:11" s="159" customFormat="1" ht="15.75" x14ac:dyDescent="0.25">
      <c r="B76" s="157"/>
      <c r="C76" s="450"/>
      <c r="D76" s="451"/>
      <c r="E76" s="451"/>
      <c r="F76" s="451"/>
      <c r="G76" s="451"/>
      <c r="H76" s="451"/>
      <c r="I76" s="451"/>
      <c r="J76" s="451"/>
      <c r="K76" s="452"/>
    </row>
    <row r="77" spans="2:11" ht="15.75" x14ac:dyDescent="0.25">
      <c r="B77" s="445" t="s">
        <v>55</v>
      </c>
      <c r="C77" s="446"/>
      <c r="D77" s="446"/>
      <c r="E77" s="446"/>
      <c r="F77" s="446"/>
      <c r="G77" s="446"/>
      <c r="H77" s="446"/>
      <c r="I77" s="446"/>
      <c r="J77" s="446"/>
      <c r="K77" s="447"/>
    </row>
    <row r="78" spans="2:11" s="159" customFormat="1" ht="36.75" customHeight="1" x14ac:dyDescent="0.25">
      <c r="B78" s="158" t="s">
        <v>221</v>
      </c>
      <c r="C78" s="458" t="str">
        <f>IF(Checkbox_Scoring!$G$24="No","N/A",IF(Checkbox_Scoring!$H$25=0,Checkbox_Scoring!$I$25,"None"))</f>
        <v>N/A</v>
      </c>
      <c r="D78" s="459"/>
      <c r="E78" s="459"/>
      <c r="F78" s="459"/>
      <c r="G78" s="459"/>
      <c r="H78" s="459"/>
      <c r="I78" s="459"/>
      <c r="J78" s="459"/>
      <c r="K78" s="460"/>
    </row>
    <row r="79" spans="2:11" s="159" customFormat="1" ht="36.75" customHeight="1" x14ac:dyDescent="0.25">
      <c r="B79" s="158" t="s">
        <v>222</v>
      </c>
      <c r="C79" s="458" t="str">
        <f>IF(Checkbox_Scoring!$G$24="No","N/A",IF(Checkbox_Scoring!$H$26=0,Checkbox_Scoring!$I$26,"None"))</f>
        <v>N/A</v>
      </c>
      <c r="D79" s="459"/>
      <c r="E79" s="459"/>
      <c r="F79" s="459"/>
      <c r="G79" s="459"/>
      <c r="H79" s="459"/>
      <c r="I79" s="459"/>
      <c r="J79" s="459"/>
      <c r="K79" s="460"/>
    </row>
    <row r="80" spans="2:11" s="159" customFormat="1" ht="36.75" customHeight="1" x14ac:dyDescent="0.25">
      <c r="B80" s="158" t="s">
        <v>223</v>
      </c>
      <c r="C80" s="458" t="str">
        <f>IF(Checkbox_Scoring!$G$24="No","N/A",IF(Checkbox_Scoring!$H$28=0,Checkbox_Scoring!$I$28,"None"))</f>
        <v>N/A</v>
      </c>
      <c r="D80" s="459"/>
      <c r="E80" s="459"/>
      <c r="F80" s="459"/>
      <c r="G80" s="459"/>
      <c r="H80" s="459"/>
      <c r="I80" s="459"/>
      <c r="J80" s="459"/>
      <c r="K80" s="460"/>
    </row>
    <row r="81" spans="2:11" s="159" customFormat="1" ht="36.75" customHeight="1" x14ac:dyDescent="0.25">
      <c r="B81" s="158" t="s">
        <v>224</v>
      </c>
      <c r="C81" s="458" t="str">
        <f>IF(Checkbox_Scoring!$G$24="No","N/A",IF(Checkbox_Scoring!$H$29=0,Checkbox_Scoring!$I$29,"None"))</f>
        <v>N/A</v>
      </c>
      <c r="D81" s="459"/>
      <c r="E81" s="459"/>
      <c r="F81" s="459"/>
      <c r="G81" s="459"/>
      <c r="H81" s="459"/>
      <c r="I81" s="459"/>
      <c r="J81" s="459"/>
      <c r="K81" s="460"/>
    </row>
    <row r="82" spans="2:11" s="159" customFormat="1" ht="15.75" x14ac:dyDescent="0.25">
      <c r="B82" s="160"/>
      <c r="C82" s="430"/>
      <c r="D82" s="431"/>
      <c r="E82" s="431"/>
      <c r="F82" s="431"/>
      <c r="G82" s="431"/>
      <c r="H82" s="431"/>
      <c r="I82" s="431"/>
      <c r="J82" s="431"/>
      <c r="K82" s="432"/>
    </row>
    <row r="83" spans="2:11" ht="15.75" hidden="1" x14ac:dyDescent="0.25">
      <c r="B83" s="445" t="s">
        <v>56</v>
      </c>
      <c r="C83" s="446"/>
      <c r="D83" s="446"/>
      <c r="E83" s="446"/>
      <c r="F83" s="446"/>
      <c r="G83" s="446"/>
      <c r="H83" s="446"/>
      <c r="I83" s="446"/>
      <c r="J83" s="446"/>
      <c r="K83" s="447"/>
    </row>
    <row r="84" spans="2:11" ht="120" hidden="1" customHeight="1" x14ac:dyDescent="0.25">
      <c r="B84" s="433"/>
      <c r="C84" s="434"/>
      <c r="D84" s="434"/>
      <c r="E84" s="434"/>
      <c r="F84" s="434"/>
      <c r="G84" s="434"/>
      <c r="H84" s="434"/>
      <c r="I84" s="434"/>
      <c r="J84" s="434"/>
      <c r="K84" s="435"/>
    </row>
    <row r="85" spans="2:11" x14ac:dyDescent="0.25"/>
    <row r="86" spans="2:11" ht="15.75" x14ac:dyDescent="0.25">
      <c r="B86" s="436" t="s">
        <v>26</v>
      </c>
      <c r="C86" s="437"/>
      <c r="D86" s="437"/>
      <c r="E86" s="437"/>
      <c r="F86" s="437"/>
      <c r="G86" s="437"/>
      <c r="H86" s="437"/>
      <c r="I86" s="437"/>
      <c r="J86" s="437"/>
      <c r="K86" s="438"/>
    </row>
    <row r="87" spans="2:11" ht="45.75" customHeight="1" x14ac:dyDescent="0.25">
      <c r="B87" s="439" t="s">
        <v>27</v>
      </c>
      <c r="C87" s="440"/>
      <c r="D87" s="440"/>
      <c r="E87" s="440"/>
      <c r="F87" s="440"/>
      <c r="G87" s="440"/>
      <c r="H87" s="440"/>
      <c r="I87" s="440"/>
      <c r="J87" s="440"/>
      <c r="K87" s="441"/>
    </row>
    <row r="88" spans="2:11" ht="34.5" customHeight="1" x14ac:dyDescent="0.25">
      <c r="B88" s="442"/>
      <c r="C88" s="443"/>
      <c r="D88" s="443"/>
      <c r="E88" s="443"/>
      <c r="F88" s="443"/>
      <c r="G88" s="443"/>
      <c r="H88" s="443"/>
      <c r="I88" s="443"/>
      <c r="J88" s="443"/>
      <c r="K88" s="444"/>
    </row>
    <row r="89" spans="2:11" ht="15.75" x14ac:dyDescent="0.25">
      <c r="B89" s="445" t="s">
        <v>54</v>
      </c>
      <c r="C89" s="446"/>
      <c r="D89" s="446"/>
      <c r="E89" s="446"/>
      <c r="F89" s="446"/>
      <c r="G89" s="446"/>
      <c r="H89" s="446"/>
      <c r="I89" s="446"/>
      <c r="J89" s="446"/>
      <c r="K89" s="447"/>
    </row>
    <row r="90" spans="2:11" ht="30.75" customHeight="1" x14ac:dyDescent="0.25">
      <c r="B90" s="156" t="s">
        <v>228</v>
      </c>
      <c r="C90" s="453" t="str">
        <f>IF(Checkbox_Scoring!$H$30=0,Checkbox_Scoring!$I$30,"None")</f>
        <v>The grantee does not conduct outreach to all the communities/CoCs listed in their FY17 Resolution.</v>
      </c>
      <c r="D90" s="453"/>
      <c r="E90" s="453"/>
      <c r="F90" s="453"/>
      <c r="G90" s="453"/>
      <c r="H90" s="453"/>
      <c r="I90" s="453"/>
      <c r="J90" s="453"/>
      <c r="K90" s="454"/>
    </row>
    <row r="91" spans="2:11" s="159" customFormat="1" ht="15.75" x14ac:dyDescent="0.25">
      <c r="B91" s="157"/>
      <c r="C91" s="461"/>
      <c r="D91" s="462"/>
      <c r="E91" s="462"/>
      <c r="F91" s="462"/>
      <c r="G91" s="462"/>
      <c r="H91" s="462"/>
      <c r="I91" s="462"/>
      <c r="J91" s="462"/>
      <c r="K91" s="463"/>
    </row>
    <row r="92" spans="2:11" ht="15.75" x14ac:dyDescent="0.25">
      <c r="B92" s="445" t="s">
        <v>55</v>
      </c>
      <c r="C92" s="446"/>
      <c r="D92" s="446"/>
      <c r="E92" s="446"/>
      <c r="F92" s="446"/>
      <c r="G92" s="446"/>
      <c r="H92" s="446"/>
      <c r="I92" s="446"/>
      <c r="J92" s="446"/>
      <c r="K92" s="447"/>
    </row>
    <row r="93" spans="2:11" ht="38.25" customHeight="1" x14ac:dyDescent="0.25">
      <c r="B93" s="158" t="s">
        <v>229</v>
      </c>
      <c r="C93" s="448" t="str">
        <f>IF(Checkbox_Scoring!$H$31=0,Checkbox_Scoring!$I$31,"None")</f>
        <v>The grantee does not have documentation showing where outreach is conducted and the frequency of outreach activities.</v>
      </c>
      <c r="D93" s="448"/>
      <c r="E93" s="448"/>
      <c r="F93" s="448"/>
      <c r="G93" s="448"/>
      <c r="H93" s="448"/>
      <c r="I93" s="448"/>
      <c r="J93" s="448"/>
      <c r="K93" s="449"/>
    </row>
    <row r="94" spans="2:11" ht="38.25" customHeight="1" x14ac:dyDescent="0.25">
      <c r="B94" s="158" t="s">
        <v>230</v>
      </c>
      <c r="C94" s="448" t="str">
        <f>IF(Checkbox_Scoring!$H$32=0,Checkbox_Scoring!$I$32,"None")</f>
        <v>The grantee does not provide consistent outreach efforts throughout the entire service area that target the populations identified in their grant agreement.</v>
      </c>
      <c r="D94" s="448"/>
      <c r="E94" s="448"/>
      <c r="F94" s="448"/>
      <c r="G94" s="448"/>
      <c r="H94" s="448"/>
      <c r="I94" s="448"/>
      <c r="J94" s="448"/>
      <c r="K94" s="449"/>
    </row>
    <row r="95" spans="2:11" ht="38.25" customHeight="1" x14ac:dyDescent="0.25">
      <c r="B95" s="158" t="s">
        <v>231</v>
      </c>
      <c r="C95" s="448" t="str">
        <f>IF(Checkbox_Scoring!$H$33=0,Checkbox_Scoring!$I$33,"None")</f>
        <v>The grantee does not provide outreach services to find and engage hard-to-reach, very low income veteran families throughout the service area.</v>
      </c>
      <c r="D95" s="448"/>
      <c r="E95" s="448"/>
      <c r="F95" s="448"/>
      <c r="G95" s="448"/>
      <c r="H95" s="448"/>
      <c r="I95" s="448"/>
      <c r="J95" s="448"/>
      <c r="K95" s="449"/>
    </row>
    <row r="96" spans="2:11" ht="38.25" customHeight="1" x14ac:dyDescent="0.25">
      <c r="B96" s="158" t="s">
        <v>232</v>
      </c>
      <c r="C96" s="448" t="str">
        <f>IF(Checkbox_Scoring!$H$34=0,Checkbox_Scoring!$I$34,"None")</f>
        <v>The grantee does not engage in outreach activities with private organizations, state agencies, local government agencies, and other providers in the community.</v>
      </c>
      <c r="D96" s="448"/>
      <c r="E96" s="448"/>
      <c r="F96" s="448"/>
      <c r="G96" s="448"/>
      <c r="H96" s="448"/>
      <c r="I96" s="448"/>
      <c r="J96" s="448"/>
      <c r="K96" s="449"/>
    </row>
    <row r="97" spans="2:11" s="159" customFormat="1" ht="15.75" x14ac:dyDescent="0.25">
      <c r="B97" s="157"/>
      <c r="C97" s="430"/>
      <c r="D97" s="464"/>
      <c r="E97" s="464"/>
      <c r="F97" s="464"/>
      <c r="G97" s="464"/>
      <c r="H97" s="464"/>
      <c r="I97" s="464"/>
      <c r="J97" s="464"/>
      <c r="K97" s="465"/>
    </row>
    <row r="98" spans="2:11" ht="15.75" hidden="1" x14ac:dyDescent="0.25">
      <c r="B98" s="445" t="s">
        <v>56</v>
      </c>
      <c r="C98" s="446"/>
      <c r="D98" s="446"/>
      <c r="E98" s="446"/>
      <c r="F98" s="446"/>
      <c r="G98" s="446"/>
      <c r="H98" s="446"/>
      <c r="I98" s="446"/>
      <c r="J98" s="446"/>
      <c r="K98" s="447"/>
    </row>
    <row r="99" spans="2:11" ht="129" hidden="1" customHeight="1" x14ac:dyDescent="0.25">
      <c r="B99" s="433"/>
      <c r="C99" s="434"/>
      <c r="D99" s="434"/>
      <c r="E99" s="434"/>
      <c r="F99" s="434"/>
      <c r="G99" s="434"/>
      <c r="H99" s="434"/>
      <c r="I99" s="434"/>
      <c r="J99" s="434"/>
      <c r="K99" s="435"/>
    </row>
    <row r="100" spans="2:11" x14ac:dyDescent="0.25"/>
    <row r="101" spans="2:11" ht="15.75" x14ac:dyDescent="0.25">
      <c r="B101" s="436" t="s">
        <v>29</v>
      </c>
      <c r="C101" s="437"/>
      <c r="D101" s="437"/>
      <c r="E101" s="437"/>
      <c r="F101" s="437"/>
      <c r="G101" s="437"/>
      <c r="H101" s="437"/>
      <c r="I101" s="437"/>
      <c r="J101" s="437"/>
      <c r="K101" s="438"/>
    </row>
    <row r="102" spans="2:11" x14ac:dyDescent="0.25">
      <c r="B102" s="439" t="s">
        <v>30</v>
      </c>
      <c r="C102" s="440"/>
      <c r="D102" s="440"/>
      <c r="E102" s="440"/>
      <c r="F102" s="440"/>
      <c r="G102" s="440"/>
      <c r="H102" s="440"/>
      <c r="I102" s="440"/>
      <c r="J102" s="440"/>
      <c r="K102" s="441"/>
    </row>
    <row r="103" spans="2:11" x14ac:dyDescent="0.25">
      <c r="B103" s="442"/>
      <c r="C103" s="443"/>
      <c r="D103" s="443"/>
      <c r="E103" s="443"/>
      <c r="F103" s="443"/>
      <c r="G103" s="443"/>
      <c r="H103" s="443"/>
      <c r="I103" s="443"/>
      <c r="J103" s="443"/>
      <c r="K103" s="444"/>
    </row>
    <row r="104" spans="2:11" ht="15.75" x14ac:dyDescent="0.25">
      <c r="B104" s="445" t="s">
        <v>54</v>
      </c>
      <c r="C104" s="446"/>
      <c r="D104" s="446"/>
      <c r="E104" s="446"/>
      <c r="F104" s="446"/>
      <c r="G104" s="446"/>
      <c r="H104" s="446"/>
      <c r="I104" s="446"/>
      <c r="J104" s="446"/>
      <c r="K104" s="447"/>
    </row>
    <row r="105" spans="2:11" ht="36" customHeight="1" x14ac:dyDescent="0.25">
      <c r="B105" s="158" t="s">
        <v>242</v>
      </c>
      <c r="C105" s="448" t="str">
        <f>IF(Checkbox_Scoring!$H$37=0,Checkbox_Scoring!$I$37,"None")</f>
        <v>Front line staff do not refer Veteran families to other resources if determined to be ineligible for SSVF services.</v>
      </c>
      <c r="D105" s="448"/>
      <c r="E105" s="448"/>
      <c r="F105" s="448"/>
      <c r="G105" s="448"/>
      <c r="H105" s="448"/>
      <c r="I105" s="448"/>
      <c r="J105" s="448"/>
      <c r="K105" s="449"/>
    </row>
    <row r="106" spans="2:11" s="238" customFormat="1" ht="29.25" customHeight="1" x14ac:dyDescent="0.25">
      <c r="B106" s="237" t="s">
        <v>1086</v>
      </c>
      <c r="C106" s="448" t="str">
        <f>IF(Checkbox_Scoring!$H$41=0,Checkbox_Scoring!$I$41,"None")</f>
        <v>The client files do not include adequate evidence of Veteran status.</v>
      </c>
      <c r="D106" s="448"/>
      <c r="E106" s="448"/>
      <c r="F106" s="448"/>
      <c r="G106" s="448"/>
      <c r="H106" s="448"/>
      <c r="I106" s="448"/>
      <c r="J106" s="448"/>
      <c r="K106" s="449"/>
    </row>
    <row r="107" spans="2:11" s="159" customFormat="1" ht="53.25" customHeight="1" x14ac:dyDescent="0.25">
      <c r="B107" s="158" t="s">
        <v>246</v>
      </c>
      <c r="C107" s="448" t="str">
        <f>IF(Checkbox_Scoring!$H$42=0,Checkbox_Scoring!$I$42,"None")</f>
        <v>The files reviewed do not adequately document the participants' housing status as either literally homeless or at-risk of literal homelessness at program entry and/or prevention files do not include an eligibility screener.</v>
      </c>
      <c r="D107" s="448"/>
      <c r="E107" s="448"/>
      <c r="F107" s="448"/>
      <c r="G107" s="448"/>
      <c r="H107" s="448"/>
      <c r="I107" s="448"/>
      <c r="J107" s="448"/>
      <c r="K107" s="449"/>
    </row>
    <row r="108" spans="2:11" s="159" customFormat="1" ht="53.25" customHeight="1" x14ac:dyDescent="0.25">
      <c r="B108" s="158" t="s">
        <v>247</v>
      </c>
      <c r="C108" s="448" t="str">
        <f>IF(Checkbox_Scoring!$H$43=0,Checkbox_Scoring!$I$43,"None")</f>
        <v>The files reviewed do not adequately document that annual income is at or below 50% of the area median income (in accordance with the most recent HUD AMI guidelines).</v>
      </c>
      <c r="D108" s="448"/>
      <c r="E108" s="448"/>
      <c r="F108" s="448"/>
      <c r="G108" s="448"/>
      <c r="H108" s="448"/>
      <c r="I108" s="448"/>
      <c r="J108" s="448"/>
      <c r="K108" s="449"/>
    </row>
    <row r="109" spans="2:11" s="159" customFormat="1" ht="41.25" customHeight="1" x14ac:dyDescent="0.25">
      <c r="B109" s="158" t="s">
        <v>248</v>
      </c>
      <c r="C109" s="448" t="str">
        <f>IF(Checkbox_Scoring!$H$44=0,Checkbox_Scoring!$I$44,"None")</f>
        <v>The files reviewed do not adequately document recertification of eligibility for each participant at least every 3 months.</v>
      </c>
      <c r="D109" s="448"/>
      <c r="E109" s="448"/>
      <c r="F109" s="448"/>
      <c r="G109" s="448"/>
      <c r="H109" s="448"/>
      <c r="I109" s="448"/>
      <c r="J109" s="448"/>
      <c r="K109" s="449"/>
    </row>
    <row r="110" spans="2:11" s="159" customFormat="1" ht="15.75" x14ac:dyDescent="0.25">
      <c r="B110" s="161"/>
      <c r="C110" s="455"/>
      <c r="D110" s="456"/>
      <c r="E110" s="456"/>
      <c r="F110" s="456"/>
      <c r="G110" s="456"/>
      <c r="H110" s="456"/>
      <c r="I110" s="456"/>
      <c r="J110" s="456"/>
      <c r="K110" s="457"/>
    </row>
    <row r="111" spans="2:11" ht="15.75" x14ac:dyDescent="0.25">
      <c r="B111" s="445" t="s">
        <v>55</v>
      </c>
      <c r="C111" s="446"/>
      <c r="D111" s="446"/>
      <c r="E111" s="446"/>
      <c r="F111" s="446"/>
      <c r="G111" s="446"/>
      <c r="H111" s="446"/>
      <c r="I111" s="446"/>
      <c r="J111" s="446"/>
      <c r="K111" s="447"/>
    </row>
    <row r="112" spans="2:11" ht="29.25" customHeight="1" x14ac:dyDescent="0.25">
      <c r="B112" s="158" t="s">
        <v>240</v>
      </c>
      <c r="C112" s="448" t="str">
        <f>IF(Checkbox_Scoring!$H$35=0,Checkbox_Scoring!$I$35,"None")</f>
        <v>Front line staff do not have a clear understanding of the process for determining eligibility.</v>
      </c>
      <c r="D112" s="448"/>
      <c r="E112" s="448"/>
      <c r="F112" s="448"/>
      <c r="G112" s="448"/>
      <c r="H112" s="448"/>
      <c r="I112" s="448"/>
      <c r="J112" s="448"/>
      <c r="K112" s="449"/>
    </row>
    <row r="113" spans="2:11" ht="65.25" customHeight="1" x14ac:dyDescent="0.25">
      <c r="B113" s="158" t="s">
        <v>241</v>
      </c>
      <c r="C113" s="448" t="str">
        <f>IF(Checkbox_Scoring!$H$36=0,Checkbox_Scoring!$I$36,"None")</f>
        <v>When a person served is found ineligible for services, the grantee does not have a process to: inform the participant as to the reasons; recommend alternative services; notify the referral source as to the reasons, and/or notify the participant of grievance process.</v>
      </c>
      <c r="D113" s="448"/>
      <c r="E113" s="448"/>
      <c r="F113" s="448"/>
      <c r="G113" s="448"/>
      <c r="H113" s="448"/>
      <c r="I113" s="448"/>
      <c r="J113" s="448"/>
      <c r="K113" s="449"/>
    </row>
    <row r="114" spans="2:11" ht="27" customHeight="1" x14ac:dyDescent="0.25">
      <c r="B114" s="156" t="s">
        <v>243</v>
      </c>
      <c r="C114" s="453" t="str">
        <f>IF(Checkbox_Scoring!$H$38=0,Checkbox_Scoring!$I$38,"None")</f>
        <v>The grantee does not serve Veterans with zero income.</v>
      </c>
      <c r="D114" s="453"/>
      <c r="E114" s="453"/>
      <c r="F114" s="453"/>
      <c r="G114" s="453"/>
      <c r="H114" s="453"/>
      <c r="I114" s="453"/>
      <c r="J114" s="453"/>
      <c r="K114" s="454"/>
    </row>
    <row r="115" spans="2:11" ht="29.25" customHeight="1" x14ac:dyDescent="0.25">
      <c r="B115" s="156" t="s">
        <v>244</v>
      </c>
      <c r="C115" s="453" t="str">
        <f>IF(Checkbox_Scoring!$H$39=0,Checkbox_Scoring!$I$39,"None")</f>
        <v>None</v>
      </c>
      <c r="D115" s="453"/>
      <c r="E115" s="453"/>
      <c r="F115" s="453"/>
      <c r="G115" s="453"/>
      <c r="H115" s="453"/>
      <c r="I115" s="453"/>
      <c r="J115" s="453"/>
      <c r="K115" s="454"/>
    </row>
    <row r="116" spans="2:11" ht="26.25" customHeight="1" x14ac:dyDescent="0.25">
      <c r="B116" s="156" t="s">
        <v>245</v>
      </c>
      <c r="C116" s="453" t="str">
        <f>IF(Checkbox_Scoring!$H$40=0,Checkbox_Scoring!$I$40,"None")</f>
        <v>None</v>
      </c>
      <c r="D116" s="453"/>
      <c r="E116" s="453"/>
      <c r="F116" s="453"/>
      <c r="G116" s="453"/>
      <c r="H116" s="453"/>
      <c r="I116" s="453"/>
      <c r="J116" s="453"/>
      <c r="K116" s="454"/>
    </row>
    <row r="117" spans="2:11" ht="32.25" customHeight="1" x14ac:dyDescent="0.25">
      <c r="B117" s="156" t="s">
        <v>249</v>
      </c>
      <c r="C117" s="453" t="str">
        <f>IF(Checkbox_Scoring!$H$45=0,Checkbox_Scoring!$I$45,"None")</f>
        <v>The files reviewed do not adequately document the exit criteria for each client.</v>
      </c>
      <c r="D117" s="453"/>
      <c r="E117" s="453"/>
      <c r="F117" s="453"/>
      <c r="G117" s="453"/>
      <c r="H117" s="453"/>
      <c r="I117" s="453"/>
      <c r="J117" s="453"/>
      <c r="K117" s="454"/>
    </row>
    <row r="118" spans="2:11" s="159" customFormat="1" ht="15.75" x14ac:dyDescent="0.25">
      <c r="B118" s="157"/>
      <c r="C118" s="430"/>
      <c r="D118" s="431"/>
      <c r="E118" s="431"/>
      <c r="F118" s="431"/>
      <c r="G118" s="431"/>
      <c r="H118" s="431"/>
      <c r="I118" s="431"/>
      <c r="J118" s="431"/>
      <c r="K118" s="432"/>
    </row>
    <row r="119" spans="2:11" ht="15.75" hidden="1" x14ac:dyDescent="0.25">
      <c r="B119" s="445" t="s">
        <v>56</v>
      </c>
      <c r="C119" s="477"/>
      <c r="D119" s="477"/>
      <c r="E119" s="477"/>
      <c r="F119" s="477"/>
      <c r="G119" s="477"/>
      <c r="H119" s="477"/>
      <c r="I119" s="477"/>
      <c r="J119" s="477"/>
      <c r="K119" s="478"/>
    </row>
    <row r="120" spans="2:11" ht="156.75" hidden="1" customHeight="1" x14ac:dyDescent="0.25">
      <c r="B120" s="433"/>
      <c r="C120" s="434"/>
      <c r="D120" s="434"/>
      <c r="E120" s="434"/>
      <c r="F120" s="434"/>
      <c r="G120" s="434"/>
      <c r="H120" s="434"/>
      <c r="I120" s="434"/>
      <c r="J120" s="434"/>
      <c r="K120" s="435"/>
    </row>
    <row r="121" spans="2:11" x14ac:dyDescent="0.25"/>
    <row r="122" spans="2:11" ht="15.75" x14ac:dyDescent="0.25">
      <c r="B122" s="289" t="s">
        <v>45</v>
      </c>
      <c r="C122" s="289"/>
      <c r="D122" s="290"/>
      <c r="E122" s="290"/>
      <c r="F122" s="290"/>
      <c r="G122" s="290"/>
      <c r="H122" s="290"/>
      <c r="I122" s="290"/>
      <c r="J122" s="290"/>
      <c r="K122" s="290"/>
    </row>
    <row r="123" spans="2:11" x14ac:dyDescent="0.25">
      <c r="B123" s="286" t="s">
        <v>46</v>
      </c>
      <c r="C123" s="286"/>
      <c r="D123" s="287"/>
      <c r="E123" s="287"/>
      <c r="F123" s="287"/>
      <c r="G123" s="287"/>
      <c r="H123" s="287"/>
      <c r="I123" s="287"/>
      <c r="J123" s="287"/>
      <c r="K123" s="287"/>
    </row>
    <row r="124" spans="2:11" x14ac:dyDescent="0.25">
      <c r="B124" s="288"/>
      <c r="C124" s="288"/>
      <c r="D124" s="288"/>
      <c r="E124" s="288"/>
      <c r="F124" s="288"/>
      <c r="G124" s="288"/>
      <c r="H124" s="288"/>
      <c r="I124" s="288"/>
      <c r="J124" s="288"/>
      <c r="K124" s="288"/>
    </row>
    <row r="125" spans="2:11" ht="15.75" x14ac:dyDescent="0.25">
      <c r="B125" s="445" t="s">
        <v>54</v>
      </c>
      <c r="C125" s="446"/>
      <c r="D125" s="446"/>
      <c r="E125" s="446"/>
      <c r="F125" s="446"/>
      <c r="G125" s="446"/>
      <c r="H125" s="446"/>
      <c r="I125" s="446"/>
      <c r="J125" s="446"/>
      <c r="K125" s="447"/>
    </row>
    <row r="126" spans="2:11" s="240" customFormat="1" ht="34.5" customHeight="1" x14ac:dyDescent="0.25">
      <c r="B126" s="158" t="s">
        <v>260</v>
      </c>
      <c r="C126" s="448" t="str">
        <f>IF(Checkbox_Scoring!$H$48=0,Checkbox_Scoring!$I$48,"None")</f>
        <v>The files reviewed do not adequately document that participants were linked to VA services.</v>
      </c>
      <c r="D126" s="448"/>
      <c r="E126" s="448"/>
      <c r="F126" s="448"/>
      <c r="G126" s="448"/>
      <c r="H126" s="448"/>
      <c r="I126" s="448"/>
      <c r="J126" s="448"/>
      <c r="K126" s="449"/>
    </row>
    <row r="127" spans="2:11" s="240" customFormat="1" ht="34.5" customHeight="1" x14ac:dyDescent="0.25">
      <c r="B127" s="158" t="s">
        <v>261</v>
      </c>
      <c r="C127" s="448" t="str">
        <f>IF(Checkbox_Scoring!$H$49=0,Checkbox_Scoring!$I$49,"None")</f>
        <v>The files reviewed do not adequately document that participants were provided with assistance in obtaining mainstream benefits.</v>
      </c>
      <c r="D127" s="448"/>
      <c r="E127" s="448"/>
      <c r="F127" s="448"/>
      <c r="G127" s="448"/>
      <c r="H127" s="448"/>
      <c r="I127" s="448"/>
      <c r="J127" s="448"/>
      <c r="K127" s="449"/>
    </row>
    <row r="128" spans="2:11" s="240" customFormat="1" ht="34.5" customHeight="1" x14ac:dyDescent="0.25">
      <c r="B128" s="158" t="s">
        <v>267</v>
      </c>
      <c r="C128" s="448" t="str">
        <f>IF(Checkbox_Scoring!$H$55=0,Checkbox_Scoring!$I$55,"None")</f>
        <v>The files reviewed do not demonstrate that the grantee is assisting clients with their housing search.</v>
      </c>
      <c r="D128" s="448"/>
      <c r="E128" s="448"/>
      <c r="F128" s="448"/>
      <c r="G128" s="448"/>
      <c r="H128" s="448"/>
      <c r="I128" s="448"/>
      <c r="J128" s="448"/>
      <c r="K128" s="449"/>
    </row>
    <row r="129" spans="2:11" s="240" customFormat="1" ht="34.5" customHeight="1" x14ac:dyDescent="0.25">
      <c r="B129" s="158" t="s">
        <v>268</v>
      </c>
      <c r="C129" s="448" t="str">
        <f>IF(Checkbox_Scoring!$H$56=0,Checkbox_Scoring!$I$56,"None")</f>
        <v>The files reviewed do not adequately document that grantees conduct a habitability inspection on units for veterans receiving financial assistance and moving into a new housing unit.</v>
      </c>
      <c r="D129" s="448"/>
      <c r="E129" s="448"/>
      <c r="F129" s="448"/>
      <c r="G129" s="448"/>
      <c r="H129" s="448"/>
      <c r="I129" s="448"/>
      <c r="J129" s="448"/>
      <c r="K129" s="449"/>
    </row>
    <row r="130" spans="2:11" s="159" customFormat="1" ht="15.75" x14ac:dyDescent="0.25">
      <c r="B130" s="161"/>
      <c r="C130" s="455"/>
      <c r="D130" s="456"/>
      <c r="E130" s="456"/>
      <c r="F130" s="456"/>
      <c r="G130" s="456"/>
      <c r="H130" s="456"/>
      <c r="I130" s="456"/>
      <c r="J130" s="456"/>
      <c r="K130" s="457"/>
    </row>
    <row r="131" spans="2:11" ht="15.75" x14ac:dyDescent="0.25">
      <c r="B131" s="445" t="s">
        <v>55</v>
      </c>
      <c r="C131" s="446"/>
      <c r="D131" s="446"/>
      <c r="E131" s="446"/>
      <c r="F131" s="446"/>
      <c r="G131" s="446"/>
      <c r="H131" s="446"/>
      <c r="I131" s="446"/>
      <c r="J131" s="446"/>
      <c r="K131" s="447"/>
    </row>
    <row r="132" spans="2:11" ht="39" customHeight="1" x14ac:dyDescent="0.25">
      <c r="B132" s="158" t="s">
        <v>258</v>
      </c>
      <c r="C132" s="448" t="str">
        <f>IF(Checkbox_Scoring!$H$46=0,Checkbox_Scoring!$I$46,"None")</f>
        <v xml:space="preserve">The grantee is not providing all agreed upon supportive services to participants and based on an individualized housing-focused assessment. </v>
      </c>
      <c r="D132" s="448"/>
      <c r="E132" s="448"/>
      <c r="F132" s="448"/>
      <c r="G132" s="448"/>
      <c r="H132" s="448"/>
      <c r="I132" s="448"/>
      <c r="J132" s="448"/>
      <c r="K132" s="449"/>
    </row>
    <row r="133" spans="2:11" ht="39" customHeight="1" x14ac:dyDescent="0.25">
      <c r="B133" s="158" t="s">
        <v>259</v>
      </c>
      <c r="C133" s="448" t="str">
        <f>IF(Checkbox_Scoring!$H$47=0,Checkbox_Scoring!$I$47,"None")</f>
        <v>The grantee does not have housing stability plans that are developed with the active involvement participants.</v>
      </c>
      <c r="D133" s="448"/>
      <c r="E133" s="448"/>
      <c r="F133" s="448"/>
      <c r="G133" s="448"/>
      <c r="H133" s="448"/>
      <c r="I133" s="448"/>
      <c r="J133" s="448"/>
      <c r="K133" s="449"/>
    </row>
    <row r="134" spans="2:11" ht="39" customHeight="1" x14ac:dyDescent="0.25">
      <c r="B134" s="158" t="s">
        <v>262</v>
      </c>
      <c r="C134" s="448" t="str">
        <f>IF(Checkbox_Scoring!$H$50=0,Checkbox_Scoring!$I$50,"None")</f>
        <v>Case files do not demonstrate that the grantee is providing housing counseling to participants related to the stabilization of a participant’s residence in permanent housing.</v>
      </c>
      <c r="D134" s="448"/>
      <c r="E134" s="448"/>
      <c r="F134" s="448"/>
      <c r="G134" s="448"/>
      <c r="H134" s="448"/>
      <c r="I134" s="448"/>
      <c r="J134" s="448"/>
      <c r="K134" s="449"/>
    </row>
    <row r="135" spans="2:11" ht="39" customHeight="1" x14ac:dyDescent="0.25">
      <c r="B135" s="158" t="s">
        <v>263</v>
      </c>
      <c r="C135" s="448" t="str">
        <f>IF(Checkbox_Scoring!$H$51=0,Checkbox_Scoring!$I$51,"None")</f>
        <v>The grantee does not conduct ongoing assessments of the participants’ supportive services needs and review the coordinated housing stability plan.</v>
      </c>
      <c r="D135" s="448"/>
      <c r="E135" s="448"/>
      <c r="F135" s="448"/>
      <c r="G135" s="448"/>
      <c r="H135" s="448"/>
      <c r="I135" s="448"/>
      <c r="J135" s="448"/>
      <c r="K135" s="449"/>
    </row>
    <row r="136" spans="2:11" ht="39" customHeight="1" x14ac:dyDescent="0.25">
      <c r="B136" s="158" t="s">
        <v>264</v>
      </c>
      <c r="C136" s="448" t="str">
        <f>IF(Checkbox_Scoring!$H$52=0,Checkbox_Scoring!$I$52,"None")</f>
        <v>The grantee does not have processes in place to assist clients in securing housing that is safe, affordable, accessible, and acceptable.</v>
      </c>
      <c r="D136" s="448"/>
      <c r="E136" s="448"/>
      <c r="F136" s="448"/>
      <c r="G136" s="448"/>
      <c r="H136" s="448"/>
      <c r="I136" s="448"/>
      <c r="J136" s="448"/>
      <c r="K136" s="449"/>
    </row>
    <row r="137" spans="2:11" ht="39" customHeight="1" x14ac:dyDescent="0.25">
      <c r="B137" s="156" t="s">
        <v>265</v>
      </c>
      <c r="C137" s="448" t="str">
        <f>IF(Checkbox_Scoring!$H$53=0,Checkbox_Scoring!$I$53,"None")</f>
        <v>The files reviewed do not adequately document that the grantee assesses for rent affordability for Veterans receiving financial assistance and either staying in or moving into a new housing unit.</v>
      </c>
      <c r="D137" s="448"/>
      <c r="E137" s="448"/>
      <c r="F137" s="448"/>
      <c r="G137" s="448"/>
      <c r="H137" s="448"/>
      <c r="I137" s="448"/>
      <c r="J137" s="448"/>
      <c r="K137" s="449"/>
    </row>
    <row r="138" spans="2:11" ht="39" customHeight="1" x14ac:dyDescent="0.25">
      <c r="B138" s="158" t="s">
        <v>266</v>
      </c>
      <c r="C138" s="448" t="str">
        <f>IF(Checkbox_Scoring!$H$54=0,Checkbox_Scoring!$I$54,"None")</f>
        <v>Missing documentation demonstrating that financial assistance payments were necessary for maintaining independent living in permanent housing and housing stability.</v>
      </c>
      <c r="D138" s="448"/>
      <c r="E138" s="448"/>
      <c r="F138" s="448"/>
      <c r="G138" s="448"/>
      <c r="H138" s="448"/>
      <c r="I138" s="448"/>
      <c r="J138" s="448"/>
      <c r="K138" s="449"/>
    </row>
    <row r="139" spans="2:11" s="159" customFormat="1" ht="15.75" x14ac:dyDescent="0.25">
      <c r="B139" s="157"/>
      <c r="C139" s="430"/>
      <c r="D139" s="431"/>
      <c r="E139" s="431"/>
      <c r="F139" s="431"/>
      <c r="G139" s="431"/>
      <c r="H139" s="431"/>
      <c r="I139" s="431"/>
      <c r="J139" s="431"/>
      <c r="K139" s="432"/>
    </row>
    <row r="140" spans="2:11" ht="15.75" hidden="1" x14ac:dyDescent="0.25">
      <c r="B140" s="445" t="s">
        <v>56</v>
      </c>
      <c r="C140" s="446"/>
      <c r="D140" s="446"/>
      <c r="E140" s="446"/>
      <c r="F140" s="446"/>
      <c r="G140" s="446"/>
      <c r="H140" s="446"/>
      <c r="I140" s="446"/>
      <c r="J140" s="446"/>
      <c r="K140" s="447"/>
    </row>
    <row r="141" spans="2:11" ht="178.5" hidden="1" customHeight="1" x14ac:dyDescent="0.25">
      <c r="B141" s="433"/>
      <c r="C141" s="434"/>
      <c r="D141" s="434"/>
      <c r="E141" s="434"/>
      <c r="F141" s="434"/>
      <c r="G141" s="434"/>
      <c r="H141" s="434"/>
      <c r="I141" s="434"/>
      <c r="J141" s="434"/>
      <c r="K141" s="435"/>
    </row>
    <row r="142" spans="2:11" x14ac:dyDescent="0.25"/>
    <row r="143" spans="2:11" ht="15.75" x14ac:dyDescent="0.25">
      <c r="B143" s="436" t="s">
        <v>35</v>
      </c>
      <c r="C143" s="437"/>
      <c r="D143" s="437"/>
      <c r="E143" s="437"/>
      <c r="F143" s="437"/>
      <c r="G143" s="437"/>
      <c r="H143" s="437"/>
      <c r="I143" s="437"/>
      <c r="J143" s="437"/>
      <c r="K143" s="438"/>
    </row>
    <row r="144" spans="2:11" x14ac:dyDescent="0.25">
      <c r="B144" s="439" t="s">
        <v>36</v>
      </c>
      <c r="C144" s="440"/>
      <c r="D144" s="440"/>
      <c r="E144" s="440"/>
      <c r="F144" s="440"/>
      <c r="G144" s="440"/>
      <c r="H144" s="440"/>
      <c r="I144" s="440"/>
      <c r="J144" s="440"/>
      <c r="K144" s="441"/>
    </row>
    <row r="145" spans="2:11" ht="36" customHeight="1" x14ac:dyDescent="0.25">
      <c r="B145" s="442"/>
      <c r="C145" s="443"/>
      <c r="D145" s="443"/>
      <c r="E145" s="443"/>
      <c r="F145" s="443"/>
      <c r="G145" s="443"/>
      <c r="H145" s="443"/>
      <c r="I145" s="443"/>
      <c r="J145" s="443"/>
      <c r="K145" s="444"/>
    </row>
    <row r="146" spans="2:11" ht="15.75" x14ac:dyDescent="0.25">
      <c r="B146" s="445" t="s">
        <v>54</v>
      </c>
      <c r="C146" s="446"/>
      <c r="D146" s="446"/>
      <c r="E146" s="446"/>
      <c r="F146" s="446"/>
      <c r="G146" s="446"/>
      <c r="H146" s="446"/>
      <c r="I146" s="446"/>
      <c r="J146" s="446"/>
      <c r="K146" s="447"/>
    </row>
    <row r="147" spans="2:11" ht="32.25" customHeight="1" x14ac:dyDescent="0.25">
      <c r="B147" s="158" t="s">
        <v>279</v>
      </c>
      <c r="C147" s="448" t="str">
        <f>IF(Checkbox_Scoring!$H$58=0,Checkbox_Scoring!$I$58,"None")</f>
        <v>The files reviewed do not adequately document that grantees ensure that all TFA payments are provided to third parties.</v>
      </c>
      <c r="D147" s="448"/>
      <c r="E147" s="448"/>
      <c r="F147" s="448"/>
      <c r="G147" s="448"/>
      <c r="H147" s="448"/>
      <c r="I147" s="448"/>
      <c r="J147" s="448"/>
      <c r="K147" s="449"/>
    </row>
    <row r="148" spans="2:11" s="240" customFormat="1" ht="32.25" customHeight="1" x14ac:dyDescent="0.25">
      <c r="B148" s="158" t="s">
        <v>286</v>
      </c>
      <c r="C148" s="448" t="str">
        <f>IF(Checkbox_Scoring!$H$65=0,Checkbox_Scoring!$I$65,"None")</f>
        <v>Charges to SSVF for salaries and wages are not supported by records that accurately reflect the work performed.</v>
      </c>
      <c r="D148" s="448"/>
      <c r="E148" s="448"/>
      <c r="F148" s="448"/>
      <c r="G148" s="448"/>
      <c r="H148" s="448"/>
      <c r="I148" s="448"/>
      <c r="J148" s="448"/>
      <c r="K148" s="449"/>
    </row>
    <row r="149" spans="2:11" ht="32.25" customHeight="1" x14ac:dyDescent="0.25">
      <c r="B149" s="158" t="s">
        <v>288</v>
      </c>
      <c r="C149" s="448" t="str">
        <f>IF(Checkbox_Scoring!$H$67=0,Checkbox_Scoring!$I$67,"None")</f>
        <v>The HHS PMS withdrawal information does not match the information from the grantee’s drawdown requests tracking.</v>
      </c>
      <c r="D149" s="448"/>
      <c r="E149" s="448"/>
      <c r="F149" s="448"/>
      <c r="G149" s="448"/>
      <c r="H149" s="448"/>
      <c r="I149" s="448"/>
      <c r="J149" s="448"/>
      <c r="K149" s="449"/>
    </row>
    <row r="150" spans="2:11" ht="25.5" customHeight="1" x14ac:dyDescent="0.25">
      <c r="B150" s="158" t="s">
        <v>289</v>
      </c>
      <c r="C150" s="448" t="str">
        <f>IF(Checkbox_Scoring!$H$68=0,Checkbox_Scoring!$I$68,"None")</f>
        <v>None</v>
      </c>
      <c r="D150" s="448"/>
      <c r="E150" s="448"/>
      <c r="F150" s="448"/>
      <c r="G150" s="448"/>
      <c r="H150" s="448"/>
      <c r="I150" s="448"/>
      <c r="J150" s="448"/>
      <c r="K150" s="449"/>
    </row>
    <row r="151" spans="2:11" s="159" customFormat="1" ht="15.75" x14ac:dyDescent="0.25">
      <c r="B151" s="161"/>
      <c r="C151" s="455"/>
      <c r="D151" s="456"/>
      <c r="E151" s="456"/>
      <c r="F151" s="456"/>
      <c r="G151" s="456"/>
      <c r="H151" s="456"/>
      <c r="I151" s="456"/>
      <c r="J151" s="456"/>
      <c r="K151" s="457"/>
    </row>
    <row r="152" spans="2:11" ht="15.75" x14ac:dyDescent="0.25">
      <c r="B152" s="445" t="s">
        <v>55</v>
      </c>
      <c r="C152" s="446"/>
      <c r="D152" s="446"/>
      <c r="E152" s="446"/>
      <c r="F152" s="446"/>
      <c r="G152" s="446"/>
      <c r="H152" s="446"/>
      <c r="I152" s="446"/>
      <c r="J152" s="446"/>
      <c r="K152" s="447"/>
    </row>
    <row r="153" spans="2:11" ht="37.5" customHeight="1" x14ac:dyDescent="0.25">
      <c r="B153" s="158" t="s">
        <v>278</v>
      </c>
      <c r="C153" s="448" t="str">
        <f>IF(Checkbox_Scoring!$H$57=0,Checkbox_Scoring!$I$57,"None")</f>
        <v>The grantee does not have written procedures for recording financial transactions; and a current accounting manual and a chart of accounts.</v>
      </c>
      <c r="D153" s="448"/>
      <c r="E153" s="448"/>
      <c r="F153" s="448"/>
      <c r="G153" s="448"/>
      <c r="H153" s="448"/>
      <c r="I153" s="448"/>
      <c r="J153" s="448"/>
      <c r="K153" s="449"/>
    </row>
    <row r="154" spans="2:11" ht="37.5" customHeight="1" x14ac:dyDescent="0.25">
      <c r="B154" s="158" t="s">
        <v>280</v>
      </c>
      <c r="C154" s="448" t="str">
        <f>IF(Checkbox_Scoring!$H$59=0,Checkbox_Scoring!$I$59,"None")</f>
        <v>The grantee does not maintain a policy manual covering the authority for approving financial transactions.</v>
      </c>
      <c r="D154" s="448"/>
      <c r="E154" s="448"/>
      <c r="F154" s="448"/>
      <c r="G154" s="448"/>
      <c r="H154" s="448"/>
      <c r="I154" s="448"/>
      <c r="J154" s="448"/>
      <c r="K154" s="449"/>
    </row>
    <row r="155" spans="2:11" ht="37.5" customHeight="1" x14ac:dyDescent="0.25">
      <c r="B155" s="156" t="s">
        <v>281</v>
      </c>
      <c r="C155" s="448" t="str">
        <f>IF(Checkbox_Scoring!$H$60=0,Checkbox_Scoring!$I$60,"None")</f>
        <v>Staff duties are not separated so that no one individual has complete authority over an entire financial transaction.</v>
      </c>
      <c r="D155" s="448"/>
      <c r="E155" s="448"/>
      <c r="F155" s="448"/>
      <c r="G155" s="448"/>
      <c r="H155" s="448"/>
      <c r="I155" s="448"/>
      <c r="J155" s="448"/>
      <c r="K155" s="449"/>
    </row>
    <row r="156" spans="2:11" ht="37.5" customHeight="1" x14ac:dyDescent="0.25">
      <c r="B156" s="156" t="s">
        <v>282</v>
      </c>
      <c r="C156" s="448" t="str">
        <f>IF(Checkbox_Scoring!$H$61=0,Checkbox_Scoring!$I$61,"None")</f>
        <v>The grantee does not have written procedures regarding the maintenance of accounting records.</v>
      </c>
      <c r="D156" s="448"/>
      <c r="E156" s="448"/>
      <c r="F156" s="448"/>
      <c r="G156" s="448"/>
      <c r="H156" s="448"/>
      <c r="I156" s="448"/>
      <c r="J156" s="448"/>
      <c r="K156" s="449"/>
    </row>
    <row r="157" spans="2:11" ht="37.5" customHeight="1" x14ac:dyDescent="0.25">
      <c r="B157" s="156" t="s">
        <v>283</v>
      </c>
      <c r="C157" s="448" t="str">
        <f>IF(Checkbox_Scoring!$H$62=0,Checkbox_Scoring!$I$62,"None")</f>
        <v>The grantee’s fiscal records and valuables are not secured in a limited access area.</v>
      </c>
      <c r="D157" s="448"/>
      <c r="E157" s="448"/>
      <c r="F157" s="448"/>
      <c r="G157" s="448"/>
      <c r="H157" s="448"/>
      <c r="I157" s="448"/>
      <c r="J157" s="448"/>
      <c r="K157" s="449"/>
    </row>
    <row r="158" spans="2:11" ht="37.5" customHeight="1" x14ac:dyDescent="0.25">
      <c r="B158" s="158" t="s">
        <v>284</v>
      </c>
      <c r="C158" s="448" t="str">
        <f>IF(Checkbox_Scoring!$H$63=0,Checkbox_Scoring!$I$63,"None")</f>
        <v>The grantee does not identify, track and account for all costs (including administrative costs) charged to the SSVF grant.</v>
      </c>
      <c r="D158" s="448"/>
      <c r="E158" s="448"/>
      <c r="F158" s="448"/>
      <c r="G158" s="448"/>
      <c r="H158" s="448"/>
      <c r="I158" s="448"/>
      <c r="J158" s="448"/>
      <c r="K158" s="449"/>
    </row>
    <row r="159" spans="2:11" ht="37.5" customHeight="1" x14ac:dyDescent="0.25">
      <c r="B159" s="158" t="s">
        <v>285</v>
      </c>
      <c r="C159" s="448" t="str">
        <f>IF(Checkbox_Scoring!$H$64=0,Checkbox_Scoring!$I$64,"None")</f>
        <v>Charges to SSVF for salaries and wages are not based on payroll documentation and approved by a responsible official of the organization being monitored.</v>
      </c>
      <c r="D159" s="448"/>
      <c r="E159" s="448"/>
      <c r="F159" s="448"/>
      <c r="G159" s="448"/>
      <c r="H159" s="448"/>
      <c r="I159" s="448"/>
      <c r="J159" s="448"/>
      <c r="K159" s="449"/>
    </row>
    <row r="160" spans="2:11" ht="37.5" customHeight="1" x14ac:dyDescent="0.25">
      <c r="B160" s="158" t="s">
        <v>287</v>
      </c>
      <c r="C160" s="448" t="str">
        <f>IF(Checkbox_Scoring!$H$66=0,Checkbox_Scoring!$I$66,"None")</f>
        <v>For salaries paid from more than one source, fiscal records do not clearly define payments among the funding sources.</v>
      </c>
      <c r="D160" s="448"/>
      <c r="E160" s="448"/>
      <c r="F160" s="448"/>
      <c r="G160" s="448"/>
      <c r="H160" s="448"/>
      <c r="I160" s="448"/>
      <c r="J160" s="448"/>
      <c r="K160" s="449"/>
    </row>
    <row r="161" spans="2:11" s="159" customFormat="1" ht="15.75" x14ac:dyDescent="0.25">
      <c r="B161" s="157"/>
      <c r="C161" s="430"/>
      <c r="D161" s="431"/>
      <c r="E161" s="431"/>
      <c r="F161" s="431"/>
      <c r="G161" s="431"/>
      <c r="H161" s="431"/>
      <c r="I161" s="431"/>
      <c r="J161" s="431"/>
      <c r="K161" s="432"/>
    </row>
    <row r="162" spans="2:11" ht="15.75" hidden="1" x14ac:dyDescent="0.25">
      <c r="B162" s="445" t="s">
        <v>56</v>
      </c>
      <c r="C162" s="446"/>
      <c r="D162" s="446"/>
      <c r="E162" s="446"/>
      <c r="F162" s="446"/>
      <c r="G162" s="446"/>
      <c r="H162" s="446"/>
      <c r="I162" s="446"/>
      <c r="J162" s="446"/>
      <c r="K162" s="447"/>
    </row>
    <row r="163" spans="2:11" ht="154.5" hidden="1" customHeight="1" x14ac:dyDescent="0.25">
      <c r="B163" s="433"/>
      <c r="C163" s="434"/>
      <c r="D163" s="434"/>
      <c r="E163" s="434"/>
      <c r="F163" s="434"/>
      <c r="G163" s="434"/>
      <c r="H163" s="434"/>
      <c r="I163" s="434"/>
      <c r="J163" s="434"/>
      <c r="K163" s="435"/>
    </row>
    <row r="164" spans="2:11" x14ac:dyDescent="0.25"/>
    <row r="165" spans="2:11" ht="15.75" x14ac:dyDescent="0.25">
      <c r="B165" s="436" t="s">
        <v>41</v>
      </c>
      <c r="C165" s="437"/>
      <c r="D165" s="437"/>
      <c r="E165" s="437"/>
      <c r="F165" s="437"/>
      <c r="G165" s="437"/>
      <c r="H165" s="437"/>
      <c r="I165" s="437"/>
      <c r="J165" s="437"/>
      <c r="K165" s="438"/>
    </row>
    <row r="166" spans="2:11" x14ac:dyDescent="0.25">
      <c r="B166" s="439" t="s">
        <v>167</v>
      </c>
      <c r="C166" s="440"/>
      <c r="D166" s="440"/>
      <c r="E166" s="440"/>
      <c r="F166" s="440"/>
      <c r="G166" s="440"/>
      <c r="H166" s="440"/>
      <c r="I166" s="440"/>
      <c r="J166" s="440"/>
      <c r="K166" s="466"/>
    </row>
    <row r="167" spans="2:11" x14ac:dyDescent="0.25">
      <c r="B167" s="467"/>
      <c r="C167" s="468"/>
      <c r="D167" s="468"/>
      <c r="E167" s="468"/>
      <c r="F167" s="468"/>
      <c r="G167" s="468"/>
      <c r="H167" s="468"/>
      <c r="I167" s="468"/>
      <c r="J167" s="468"/>
      <c r="K167" s="469"/>
    </row>
    <row r="168" spans="2:11" ht="15.75" x14ac:dyDescent="0.25">
      <c r="B168" s="151" t="s">
        <v>54</v>
      </c>
      <c r="C168" s="152" t="s">
        <v>199</v>
      </c>
      <c r="D168" s="153"/>
      <c r="E168" s="153"/>
      <c r="F168" s="153"/>
      <c r="G168" s="153"/>
      <c r="H168" s="153"/>
      <c r="I168" s="153"/>
      <c r="J168" s="153"/>
      <c r="K168" s="154"/>
    </row>
    <row r="169" spans="2:11" s="159" customFormat="1" ht="15.75" x14ac:dyDescent="0.25">
      <c r="B169" s="161"/>
      <c r="C169" s="455"/>
      <c r="D169" s="456"/>
      <c r="E169" s="456"/>
      <c r="F169" s="456"/>
      <c r="G169" s="456"/>
      <c r="H169" s="456"/>
      <c r="I169" s="456"/>
      <c r="J169" s="456"/>
      <c r="K169" s="457"/>
    </row>
    <row r="170" spans="2:11" ht="15.75" x14ac:dyDescent="0.25">
      <c r="B170" s="445" t="s">
        <v>55</v>
      </c>
      <c r="C170" s="446"/>
      <c r="D170" s="446"/>
      <c r="E170" s="446"/>
      <c r="F170" s="446"/>
      <c r="G170" s="446"/>
      <c r="H170" s="446"/>
      <c r="I170" s="446"/>
      <c r="J170" s="446"/>
      <c r="K170" s="447"/>
    </row>
    <row r="171" spans="2:11" ht="23.25" customHeight="1" x14ac:dyDescent="0.25">
      <c r="B171" s="156" t="s">
        <v>290</v>
      </c>
      <c r="C171" s="453" t="str">
        <f>IF(Checkbox_Scoring!$G$69="No","N/A",IF(Checkbox_Scoring!$H$70=0,Checkbox_Scoring!$I$70,"None"))</f>
        <v>N/A</v>
      </c>
      <c r="D171" s="453"/>
      <c r="E171" s="453"/>
      <c r="F171" s="453"/>
      <c r="G171" s="453"/>
      <c r="H171" s="453"/>
      <c r="I171" s="453"/>
      <c r="J171" s="453"/>
      <c r="K171" s="454"/>
    </row>
    <row r="172" spans="2:11" ht="23.25" customHeight="1" x14ac:dyDescent="0.25">
      <c r="B172" s="156" t="s">
        <v>291</v>
      </c>
      <c r="C172" s="453" t="str">
        <f>IF(Checkbox_Scoring!$G$69="No","N/A",IF(Checkbox_Scoring!$H$71=0,Checkbox_Scoring!$I$71,"None"))</f>
        <v>N/A</v>
      </c>
      <c r="D172" s="453"/>
      <c r="E172" s="453"/>
      <c r="F172" s="453"/>
      <c r="G172" s="453"/>
      <c r="H172" s="453"/>
      <c r="I172" s="453"/>
      <c r="J172" s="453"/>
      <c r="K172" s="454"/>
    </row>
    <row r="173" spans="2:11" ht="15.75" x14ac:dyDescent="0.25">
      <c r="B173" s="474"/>
      <c r="C173" s="475"/>
      <c r="D173" s="475"/>
      <c r="E173" s="475"/>
      <c r="F173" s="475"/>
      <c r="G173" s="475"/>
      <c r="H173" s="475"/>
      <c r="I173" s="475"/>
      <c r="J173" s="475"/>
      <c r="K173" s="476"/>
    </row>
    <row r="174" spans="2:11" ht="15.75" hidden="1" x14ac:dyDescent="0.25">
      <c r="B174" s="445" t="s">
        <v>56</v>
      </c>
      <c r="C174" s="446"/>
      <c r="D174" s="446"/>
      <c r="E174" s="446"/>
      <c r="F174" s="446"/>
      <c r="G174" s="446"/>
      <c r="H174" s="446"/>
      <c r="I174" s="446"/>
      <c r="J174" s="446"/>
      <c r="K174" s="447"/>
    </row>
    <row r="175" spans="2:11" ht="134.25" hidden="1" customHeight="1" x14ac:dyDescent="0.25">
      <c r="B175" s="433"/>
      <c r="C175" s="434"/>
      <c r="D175" s="434"/>
      <c r="E175" s="434"/>
      <c r="F175" s="434"/>
      <c r="G175" s="434"/>
      <c r="H175" s="434"/>
      <c r="I175" s="434"/>
      <c r="J175" s="434"/>
      <c r="K175" s="435"/>
    </row>
    <row r="176" spans="2:11" ht="15.75" x14ac:dyDescent="0.25">
      <c r="B176" s="232"/>
      <c r="C176" s="233"/>
      <c r="D176" s="233"/>
      <c r="E176" s="233"/>
      <c r="F176" s="233"/>
      <c r="G176" s="233"/>
      <c r="H176" s="233"/>
      <c r="I176" s="233"/>
      <c r="J176" s="233"/>
      <c r="K176" s="233"/>
    </row>
    <row r="177" spans="2:21" s="27" customFormat="1" ht="15.75" x14ac:dyDescent="0.25">
      <c r="B177" s="520" t="s">
        <v>911</v>
      </c>
      <c r="C177" s="521"/>
      <c r="D177" s="521"/>
      <c r="E177" s="521"/>
      <c r="F177" s="521"/>
      <c r="G177" s="521"/>
      <c r="H177" s="521"/>
      <c r="I177" s="521"/>
      <c r="J177" s="521"/>
      <c r="K177" s="522"/>
    </row>
    <row r="178" spans="2:21" s="27" customFormat="1" ht="15" customHeight="1" x14ac:dyDescent="0.25">
      <c r="B178" s="523" t="s">
        <v>912</v>
      </c>
      <c r="C178" s="524"/>
      <c r="D178" s="524"/>
      <c r="E178" s="524"/>
      <c r="F178" s="524"/>
      <c r="G178" s="524"/>
      <c r="H178" s="524"/>
      <c r="I178" s="524"/>
      <c r="J178" s="524"/>
      <c r="K178" s="525"/>
    </row>
    <row r="179" spans="2:21" s="27" customFormat="1" x14ac:dyDescent="0.25">
      <c r="B179" s="526"/>
      <c r="C179" s="527"/>
      <c r="D179" s="527"/>
      <c r="E179" s="527"/>
      <c r="F179" s="527"/>
      <c r="G179" s="527"/>
      <c r="H179" s="527"/>
      <c r="I179" s="527"/>
      <c r="J179" s="527"/>
      <c r="K179" s="528"/>
      <c r="L179" s="234"/>
      <c r="M179" s="234"/>
      <c r="N179" s="234"/>
      <c r="O179" s="234"/>
      <c r="P179" s="234"/>
      <c r="Q179" s="234"/>
      <c r="R179" s="234"/>
      <c r="S179" s="234"/>
      <c r="T179" s="234"/>
      <c r="U179" s="234"/>
    </row>
    <row r="180" spans="2:21" s="27" customFormat="1" ht="15.75" x14ac:dyDescent="0.25">
      <c r="B180" s="222" t="s">
        <v>54</v>
      </c>
      <c r="C180" s="235"/>
      <c r="D180" s="235"/>
      <c r="E180" s="235"/>
      <c r="F180" s="235"/>
      <c r="G180" s="235"/>
      <c r="H180" s="235"/>
      <c r="I180" s="235"/>
      <c r="J180" s="235"/>
      <c r="K180" s="236"/>
      <c r="L180" s="234"/>
      <c r="M180" s="234"/>
      <c r="N180" s="234"/>
      <c r="O180" s="234"/>
      <c r="P180" s="234"/>
      <c r="Q180" s="234"/>
      <c r="R180" s="234"/>
      <c r="S180" s="234"/>
      <c r="T180" s="234"/>
      <c r="U180" s="234"/>
    </row>
    <row r="181" spans="2:21" s="27" customFormat="1" ht="38.25" customHeight="1" x14ac:dyDescent="0.25">
      <c r="B181" s="158" t="s">
        <v>1089</v>
      </c>
      <c r="C181" s="448" t="str">
        <f>IF(Checkbox_Scoring!$H$74=0,Checkbox_Scoring!$I$74,"None")</f>
        <v>The grantee does not successfully upload all client information into the SSVF HMIS Repository on a monthly basis.</v>
      </c>
      <c r="D181" s="448"/>
      <c r="E181" s="448"/>
      <c r="F181" s="448"/>
      <c r="G181" s="448"/>
      <c r="H181" s="448"/>
      <c r="I181" s="448"/>
      <c r="J181" s="448"/>
      <c r="K181" s="449"/>
      <c r="L181" s="234"/>
      <c r="M181" s="234"/>
      <c r="N181" s="234"/>
      <c r="O181" s="234"/>
      <c r="P181" s="234"/>
      <c r="Q181" s="234"/>
      <c r="R181" s="234"/>
      <c r="S181" s="234"/>
      <c r="T181" s="234"/>
      <c r="U181" s="234"/>
    </row>
    <row r="182" spans="2:21" s="27" customFormat="1" ht="24.75" customHeight="1" x14ac:dyDescent="0.25">
      <c r="B182" s="158" t="s">
        <v>1090</v>
      </c>
      <c r="C182" s="448" t="str">
        <f>IF(Checkbox_Scoring!$H$75=0,Checkbox_Scoring!$I$75,"None")</f>
        <v>The grantee is not entering or exporting data to all CoCs served.</v>
      </c>
      <c r="D182" s="448"/>
      <c r="E182" s="448"/>
      <c r="F182" s="448"/>
      <c r="G182" s="448"/>
      <c r="H182" s="448"/>
      <c r="I182" s="448"/>
      <c r="J182" s="448"/>
      <c r="K182" s="449"/>
      <c r="L182" s="234"/>
      <c r="M182" s="234"/>
      <c r="N182" s="234"/>
      <c r="O182" s="234"/>
      <c r="P182" s="234"/>
      <c r="Q182" s="234"/>
      <c r="R182" s="234"/>
      <c r="S182" s="234"/>
      <c r="T182" s="234"/>
      <c r="U182" s="234"/>
    </row>
    <row r="183" spans="2:21" s="27" customFormat="1" ht="24" customHeight="1" x14ac:dyDescent="0.25">
      <c r="B183" s="158" t="s">
        <v>1091</v>
      </c>
      <c r="C183" s="448" t="str">
        <f>IF(Checkbox_Scoring!$H$76=0,Checkbox_Scoring!$I$76,"None")</f>
        <v>Client file data is not accurately entered into the grantee's HMIS system.</v>
      </c>
      <c r="D183" s="448"/>
      <c r="E183" s="448"/>
      <c r="F183" s="448"/>
      <c r="G183" s="448"/>
      <c r="H183" s="448"/>
      <c r="I183" s="448"/>
      <c r="J183" s="448"/>
      <c r="K183" s="449"/>
      <c r="L183" s="234"/>
      <c r="M183" s="234"/>
      <c r="N183" s="234"/>
      <c r="O183" s="234"/>
      <c r="P183" s="234"/>
      <c r="Q183" s="234"/>
      <c r="R183" s="234"/>
      <c r="S183" s="234"/>
      <c r="T183" s="234"/>
      <c r="U183" s="234"/>
    </row>
    <row r="184" spans="2:21" s="27" customFormat="1" ht="15.75" x14ac:dyDescent="0.25">
      <c r="B184" s="241"/>
      <c r="C184" s="242"/>
      <c r="D184" s="242"/>
      <c r="E184" s="242"/>
      <c r="F184" s="242"/>
      <c r="G184" s="242"/>
      <c r="H184" s="242"/>
      <c r="I184" s="242"/>
      <c r="J184" s="242"/>
      <c r="K184" s="243"/>
      <c r="L184" s="234"/>
      <c r="M184" s="234"/>
      <c r="N184" s="234"/>
      <c r="O184" s="234"/>
      <c r="P184" s="234"/>
      <c r="Q184" s="234"/>
      <c r="R184" s="234"/>
      <c r="S184" s="234"/>
      <c r="T184" s="234"/>
      <c r="U184" s="234"/>
    </row>
    <row r="185" spans="2:21" s="27" customFormat="1" ht="15.75" x14ac:dyDescent="0.25">
      <c r="B185" s="445" t="s">
        <v>55</v>
      </c>
      <c r="C185" s="529"/>
      <c r="D185" s="529"/>
      <c r="E185" s="529"/>
      <c r="F185" s="529"/>
      <c r="G185" s="529"/>
      <c r="H185" s="529"/>
      <c r="I185" s="529"/>
      <c r="J185" s="529"/>
      <c r="K185" s="530"/>
      <c r="L185" s="234"/>
      <c r="M185" s="234"/>
      <c r="N185" s="234"/>
      <c r="O185" s="234"/>
      <c r="P185" s="234"/>
      <c r="Q185" s="234"/>
      <c r="R185" s="234"/>
      <c r="S185" s="234"/>
      <c r="T185" s="234"/>
      <c r="U185" s="234"/>
    </row>
    <row r="186" spans="2:21" ht="40.5" customHeight="1" x14ac:dyDescent="0.25">
      <c r="B186" s="239" t="s">
        <v>1093</v>
      </c>
      <c r="C186" s="448" t="str">
        <f>IF(Checkbox_Scoring!$H$72=0,Checkbox_Scoring!$I$72,"None")</f>
        <v>The grantee does not maintain a Comprehensive Data Quality Plan to ensure completeness, timeliness, and accuracy of HMIS data.</v>
      </c>
      <c r="D186" s="448"/>
      <c r="E186" s="448"/>
      <c r="F186" s="448"/>
      <c r="G186" s="448"/>
      <c r="H186" s="448"/>
      <c r="I186" s="448"/>
      <c r="J186" s="448"/>
      <c r="K186" s="449"/>
    </row>
    <row r="187" spans="2:21" s="240" customFormat="1" ht="42" customHeight="1" x14ac:dyDescent="0.25">
      <c r="B187" s="239" t="s">
        <v>1092</v>
      </c>
      <c r="C187" s="448" t="str">
        <f>IF(Checkbox_Scoring!$H$73=0,Checkbox_Scoring!$I$73,"None")</f>
        <v>The Data Quality Plan does not specifically detail staff responsibility including:  timelines for data entry and HMIS Repository uploads, and ongoing quality assurance procedures.</v>
      </c>
      <c r="D187" s="448"/>
      <c r="E187" s="448"/>
      <c r="F187" s="448"/>
      <c r="G187" s="448"/>
      <c r="H187" s="448"/>
      <c r="I187" s="448"/>
      <c r="J187" s="448"/>
      <c r="K187" s="449"/>
    </row>
    <row r="188" spans="2:21" ht="41.25" customHeight="1" x14ac:dyDescent="0.25">
      <c r="B188" s="239" t="s">
        <v>1094</v>
      </c>
      <c r="C188" s="448" t="str">
        <f>IF(Checkbox_Scoring!$H$77=0,Checkbox_Scoring!$I$77,"None")</f>
        <v>TFA payments are not captured in the grantee's HMIS data and/or TFA amounts do not reconcile with client file documentation/HHS drawdowns.</v>
      </c>
      <c r="D188" s="448"/>
      <c r="E188" s="448"/>
      <c r="F188" s="448"/>
      <c r="G188" s="448"/>
      <c r="H188" s="448"/>
      <c r="I188" s="448"/>
      <c r="J188" s="448"/>
      <c r="K188" s="449"/>
    </row>
    <row r="189" spans="2:21" ht="15.75" x14ac:dyDescent="0.25">
      <c r="B189" s="219"/>
      <c r="C189" s="220"/>
      <c r="D189" s="220"/>
      <c r="E189" s="220"/>
      <c r="F189" s="220"/>
      <c r="G189" s="220"/>
      <c r="H189" s="220"/>
      <c r="I189" s="220"/>
      <c r="J189" s="220"/>
      <c r="K189" s="221"/>
    </row>
    <row r="190" spans="2:21" x14ac:dyDescent="0.25"/>
    <row r="191" spans="2:21" ht="15.75" x14ac:dyDescent="0.25">
      <c r="B191" s="436" t="s">
        <v>166</v>
      </c>
      <c r="C191" s="437"/>
      <c r="D191" s="437"/>
      <c r="E191" s="437"/>
      <c r="F191" s="437"/>
      <c r="G191" s="437"/>
      <c r="H191" s="437"/>
      <c r="I191" s="437"/>
      <c r="J191" s="437"/>
      <c r="K191" s="438"/>
    </row>
    <row r="192" spans="2:21" x14ac:dyDescent="0.25">
      <c r="B192" s="439" t="s">
        <v>848</v>
      </c>
      <c r="C192" s="440"/>
      <c r="D192" s="440"/>
      <c r="E192" s="440"/>
      <c r="F192" s="440"/>
      <c r="G192" s="440"/>
      <c r="H192" s="440"/>
      <c r="I192" s="440"/>
      <c r="J192" s="440"/>
      <c r="K192" s="466"/>
    </row>
    <row r="193" spans="2:11" ht="16.5" customHeight="1" x14ac:dyDescent="0.25">
      <c r="B193" s="467"/>
      <c r="C193" s="468"/>
      <c r="D193" s="468"/>
      <c r="E193" s="468"/>
      <c r="F193" s="468"/>
      <c r="G193" s="468"/>
      <c r="H193" s="468"/>
      <c r="I193" s="468"/>
      <c r="J193" s="468"/>
      <c r="K193" s="469"/>
    </row>
    <row r="194" spans="2:11" ht="15" customHeight="1" x14ac:dyDescent="0.25">
      <c r="B194" s="445" t="s">
        <v>54</v>
      </c>
      <c r="C194" s="446"/>
      <c r="D194" s="446"/>
      <c r="E194" s="446"/>
      <c r="F194" s="446"/>
      <c r="G194" s="446"/>
      <c r="H194" s="446"/>
      <c r="I194" s="446"/>
      <c r="J194" s="446"/>
      <c r="K194" s="447"/>
    </row>
    <row r="195" spans="2:11" ht="15" customHeight="1" x14ac:dyDescent="0.25">
      <c r="B195" s="162" t="s">
        <v>294</v>
      </c>
      <c r="C195" s="163"/>
      <c r="D195" s="163"/>
      <c r="E195" s="519" t="str">
        <f>IF(Checkbox_Scoring!$G$78="No","N/A",Checkbox_Scoring!$G$79)</f>
        <v>N/A</v>
      </c>
      <c r="F195" s="519"/>
      <c r="G195" s="163"/>
      <c r="H195" s="163"/>
      <c r="I195" s="163"/>
      <c r="J195" s="163"/>
      <c r="K195" s="164"/>
    </row>
    <row r="196" spans="2:11" ht="15" customHeight="1" x14ac:dyDescent="0.25">
      <c r="B196" s="162" t="s">
        <v>295</v>
      </c>
      <c r="C196" s="163"/>
      <c r="D196" s="163"/>
      <c r="E196" s="519" t="str">
        <f>IF(Checkbox_Scoring!$G$78="No","N/A",Checkbox_Scoring!$G$80)</f>
        <v>N/A</v>
      </c>
      <c r="F196" s="519"/>
      <c r="G196" s="163"/>
      <c r="H196" s="163"/>
      <c r="I196" s="163"/>
      <c r="J196" s="163"/>
      <c r="K196" s="164"/>
    </row>
    <row r="197" spans="2:11" ht="15" customHeight="1" x14ac:dyDescent="0.25">
      <c r="B197" s="162" t="s">
        <v>296</v>
      </c>
      <c r="C197" s="163"/>
      <c r="D197" s="163"/>
      <c r="E197" s="519" t="str">
        <f>IF(Checkbox_Scoring!$G$78="No","N/A",Checkbox_Scoring!$G$81)</f>
        <v>N/A</v>
      </c>
      <c r="F197" s="519"/>
      <c r="G197" s="163"/>
      <c r="H197" s="163"/>
      <c r="I197" s="163"/>
      <c r="J197" s="163"/>
      <c r="K197" s="164"/>
    </row>
    <row r="198" spans="2:11" ht="15" customHeight="1" x14ac:dyDescent="0.25">
      <c r="B198" s="162" t="s">
        <v>302</v>
      </c>
      <c r="C198" s="163"/>
      <c r="D198" s="163"/>
      <c r="E198" s="519" t="str">
        <f>IF(Checkbox_Scoring!$G$78="No","N/A",Checkbox_Scoring!$G$82)</f>
        <v>N/A</v>
      </c>
      <c r="F198" s="519"/>
      <c r="G198" s="163"/>
      <c r="H198" s="163"/>
      <c r="I198" s="163"/>
      <c r="J198" s="163"/>
      <c r="K198" s="164"/>
    </row>
    <row r="199" spans="2:11" ht="15" customHeight="1" x14ac:dyDescent="0.25">
      <c r="B199" s="162" t="s">
        <v>297</v>
      </c>
      <c r="C199" s="163"/>
      <c r="D199" s="163"/>
      <c r="E199" s="519" t="str">
        <f>IF(Checkbox_Scoring!$G$78="No","N/A",Checkbox_Scoring!$G$83)</f>
        <v>N/A</v>
      </c>
      <c r="F199" s="519"/>
      <c r="G199" s="163"/>
      <c r="H199" s="163"/>
      <c r="I199" s="163"/>
      <c r="J199" s="163"/>
      <c r="K199" s="164"/>
    </row>
    <row r="200" spans="2:11" ht="15.75" x14ac:dyDescent="0.25">
      <c r="B200" s="157"/>
      <c r="C200" s="430"/>
      <c r="D200" s="431"/>
      <c r="E200" s="431"/>
      <c r="F200" s="431"/>
      <c r="G200" s="431"/>
      <c r="H200" s="431"/>
      <c r="I200" s="431"/>
      <c r="J200" s="431"/>
      <c r="K200" s="432"/>
    </row>
    <row r="201" spans="2:11" ht="15" hidden="1" customHeight="1" x14ac:dyDescent="0.25">
      <c r="B201" s="445" t="s">
        <v>56</v>
      </c>
      <c r="C201" s="446"/>
      <c r="D201" s="446"/>
      <c r="E201" s="446"/>
      <c r="F201" s="446"/>
      <c r="G201" s="446"/>
      <c r="H201" s="446"/>
      <c r="I201" s="446"/>
      <c r="J201" s="446"/>
      <c r="K201" s="447"/>
    </row>
    <row r="202" spans="2:11" ht="128.25" hidden="1" customHeight="1" x14ac:dyDescent="0.25">
      <c r="B202" s="433"/>
      <c r="C202" s="434"/>
      <c r="D202" s="434"/>
      <c r="E202" s="434"/>
      <c r="F202" s="434"/>
      <c r="G202" s="434"/>
      <c r="H202" s="434"/>
      <c r="I202" s="434"/>
      <c r="J202" s="434"/>
      <c r="K202" s="435"/>
    </row>
    <row r="203" spans="2:11" ht="15" customHeight="1" x14ac:dyDescent="0.25"/>
    <row r="204" spans="2:11" ht="15" customHeight="1" x14ac:dyDescent="0.25"/>
    <row r="205" spans="2:11" ht="15" hidden="1" customHeight="1" x14ac:dyDescent="0.25"/>
    <row r="206" spans="2:11" ht="15" hidden="1" customHeight="1" x14ac:dyDescent="0.25"/>
    <row r="207" spans="2:11" ht="15" hidden="1" customHeight="1" x14ac:dyDescent="0.25"/>
    <row r="208" spans="2:11"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customHeight="1" x14ac:dyDescent="0.25"/>
    <row r="364" ht="15" customHeight="1" x14ac:dyDescent="0.25"/>
  </sheetData>
  <sheetProtection password="DB6B" sheet="1" objects="1" scenarios="1"/>
  <protectedRanges>
    <protectedRange sqref="I10:I11" name="Range1"/>
  </protectedRanges>
  <mergeCells count="161">
    <mergeCell ref="E197:F197"/>
    <mergeCell ref="E198:F198"/>
    <mergeCell ref="E199:F199"/>
    <mergeCell ref="C171:K171"/>
    <mergeCell ref="C172:K172"/>
    <mergeCell ref="E195:F195"/>
    <mergeCell ref="E196:F196"/>
    <mergeCell ref="C159:K159"/>
    <mergeCell ref="C160:K160"/>
    <mergeCell ref="B177:K177"/>
    <mergeCell ref="B178:K179"/>
    <mergeCell ref="B185:K185"/>
    <mergeCell ref="C181:K181"/>
    <mergeCell ref="C182:K182"/>
    <mergeCell ref="C183:K183"/>
    <mergeCell ref="C186:K186"/>
    <mergeCell ref="C187:K187"/>
    <mergeCell ref="C188:K188"/>
    <mergeCell ref="C154:K154"/>
    <mergeCell ref="C155:K155"/>
    <mergeCell ref="C156:K156"/>
    <mergeCell ref="C157:K157"/>
    <mergeCell ref="C158:K158"/>
    <mergeCell ref="C147:K147"/>
    <mergeCell ref="C148:K148"/>
    <mergeCell ref="C149:K149"/>
    <mergeCell ref="C150:K150"/>
    <mergeCell ref="C153:K153"/>
    <mergeCell ref="C65:K65"/>
    <mergeCell ref="C66:K66"/>
    <mergeCell ref="C67:K67"/>
    <mergeCell ref="B89:K89"/>
    <mergeCell ref="B92:K92"/>
    <mergeCell ref="B77:K77"/>
    <mergeCell ref="B83:K83"/>
    <mergeCell ref="C108:K108"/>
    <mergeCell ref="C109:K109"/>
    <mergeCell ref="C94:K94"/>
    <mergeCell ref="C95:K95"/>
    <mergeCell ref="C96:K96"/>
    <mergeCell ref="C105:K105"/>
    <mergeCell ref="C107:K107"/>
    <mergeCell ref="B98:K98"/>
    <mergeCell ref="B99:K99"/>
    <mergeCell ref="C62:K62"/>
    <mergeCell ref="C63:K63"/>
    <mergeCell ref="C64:K64"/>
    <mergeCell ref="C52:K52"/>
    <mergeCell ref="C53:K53"/>
    <mergeCell ref="C54:K54"/>
    <mergeCell ref="C57:K57"/>
    <mergeCell ref="C58:K58"/>
    <mergeCell ref="C59:K59"/>
    <mergeCell ref="C60:K60"/>
    <mergeCell ref="C61:K61"/>
    <mergeCell ref="B34:K35"/>
    <mergeCell ref="I1:J1"/>
    <mergeCell ref="B8:I8"/>
    <mergeCell ref="C9:F9"/>
    <mergeCell ref="I9:J9"/>
    <mergeCell ref="C10:F10"/>
    <mergeCell ref="I10:J10"/>
    <mergeCell ref="B21:K21"/>
    <mergeCell ref="B22:K24"/>
    <mergeCell ref="B26:K26"/>
    <mergeCell ref="B27:K31"/>
    <mergeCell ref="B33:K33"/>
    <mergeCell ref="C11:F11"/>
    <mergeCell ref="I11:J11"/>
    <mergeCell ref="B15:K15"/>
    <mergeCell ref="B17:K17"/>
    <mergeCell ref="B18:K19"/>
    <mergeCell ref="B13:C13"/>
    <mergeCell ref="B48:K48"/>
    <mergeCell ref="B49:K50"/>
    <mergeCell ref="B51:K51"/>
    <mergeCell ref="B56:K56"/>
    <mergeCell ref="B38:K38"/>
    <mergeCell ref="B45:K45"/>
    <mergeCell ref="B46:K46"/>
    <mergeCell ref="C43:K43"/>
    <mergeCell ref="C55:K55"/>
    <mergeCell ref="C39:K39"/>
    <mergeCell ref="C42:K42"/>
    <mergeCell ref="B37:K37"/>
    <mergeCell ref="C40:K40"/>
    <mergeCell ref="C41:K41"/>
    <mergeCell ref="B111:K111"/>
    <mergeCell ref="C200:K200"/>
    <mergeCell ref="B201:K201"/>
    <mergeCell ref="B202:K202"/>
    <mergeCell ref="C139:K139"/>
    <mergeCell ref="C151:K151"/>
    <mergeCell ref="B173:K173"/>
    <mergeCell ref="C169:K169"/>
    <mergeCell ref="B162:K162"/>
    <mergeCell ref="B163:K163"/>
    <mergeCell ref="C161:K161"/>
    <mergeCell ref="B175:K175"/>
    <mergeCell ref="B191:K191"/>
    <mergeCell ref="B192:K193"/>
    <mergeCell ref="B194:K194"/>
    <mergeCell ref="B165:K165"/>
    <mergeCell ref="B174:K174"/>
    <mergeCell ref="B119:K119"/>
    <mergeCell ref="B120:K120"/>
    <mergeCell ref="B122:K122"/>
    <mergeCell ref="B123:K124"/>
    <mergeCell ref="C130:K130"/>
    <mergeCell ref="C78:K78"/>
    <mergeCell ref="C81:K81"/>
    <mergeCell ref="C82:K82"/>
    <mergeCell ref="C91:K91"/>
    <mergeCell ref="C97:K97"/>
    <mergeCell ref="C106:K106"/>
    <mergeCell ref="B125:K125"/>
    <mergeCell ref="B170:K170"/>
    <mergeCell ref="B146:K146"/>
    <mergeCell ref="B152:K152"/>
    <mergeCell ref="B166:K167"/>
    <mergeCell ref="C126:K126"/>
    <mergeCell ref="C127:K127"/>
    <mergeCell ref="C128:K128"/>
    <mergeCell ref="C129:K129"/>
    <mergeCell ref="B144:K145"/>
    <mergeCell ref="C79:K79"/>
    <mergeCell ref="C80:K80"/>
    <mergeCell ref="C90:K90"/>
    <mergeCell ref="C93:K93"/>
    <mergeCell ref="C112:K112"/>
    <mergeCell ref="C113:K113"/>
    <mergeCell ref="C114:K114"/>
    <mergeCell ref="B131:K131"/>
    <mergeCell ref="B140:K140"/>
    <mergeCell ref="B141:K141"/>
    <mergeCell ref="B143:K143"/>
    <mergeCell ref="C132:K132"/>
    <mergeCell ref="C133:K133"/>
    <mergeCell ref="C134:K134"/>
    <mergeCell ref="C135:K135"/>
    <mergeCell ref="C136:K136"/>
    <mergeCell ref="C137:K137"/>
    <mergeCell ref="C138:K138"/>
    <mergeCell ref="C118:K118"/>
    <mergeCell ref="B84:K84"/>
    <mergeCell ref="B86:K86"/>
    <mergeCell ref="B87:K88"/>
    <mergeCell ref="B101:K101"/>
    <mergeCell ref="B102:K103"/>
    <mergeCell ref="B104:K104"/>
    <mergeCell ref="B68:K68"/>
    <mergeCell ref="B69:K69"/>
    <mergeCell ref="B71:K71"/>
    <mergeCell ref="B72:K73"/>
    <mergeCell ref="B74:K74"/>
    <mergeCell ref="C75:K75"/>
    <mergeCell ref="C76:K76"/>
    <mergeCell ref="C115:K115"/>
    <mergeCell ref="C116:K116"/>
    <mergeCell ref="C117:K117"/>
    <mergeCell ref="C110:K110"/>
  </mergeCells>
  <conditionalFormatting sqref="D13">
    <cfRule type="expression" dxfId="0" priority="1">
      <formula>$D$13="Yes"</formula>
    </cfRule>
  </conditionalFormatting>
  <dataValidations count="1">
    <dataValidation type="list" allowBlank="1" showInputMessage="1" showErrorMessage="1" sqref="I11:J11">
      <formula1>Location</formula1>
    </dataValidation>
  </dataValidations>
  <pageMargins left="0.25" right="0.25" top="0.75" bottom="0.5" header="0.3" footer="0.3"/>
  <pageSetup scale="86" fitToHeight="0" orientation="portrait" r:id="rId1"/>
  <headerFooter>
    <oddFooter>&amp;R&amp;P</oddFooter>
  </headerFooter>
  <rowBreaks count="2" manualBreakCount="2">
    <brk id="44" max="16383" man="1"/>
    <brk id="16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96"/>
  <sheetViews>
    <sheetView workbookViewId="0">
      <selection activeCell="J10" sqref="J10"/>
    </sheetView>
  </sheetViews>
  <sheetFormatPr defaultColWidth="0" defaultRowHeight="15" zeroHeight="1" x14ac:dyDescent="0.25"/>
  <cols>
    <col min="1" max="1" width="3" style="3" customWidth="1"/>
    <col min="2" max="2" width="13.5703125" style="3" customWidth="1"/>
    <col min="3" max="3" width="9.140625" style="3" customWidth="1"/>
    <col min="4" max="4" width="13.42578125" style="3" customWidth="1"/>
    <col min="5" max="5" width="5" style="3" customWidth="1"/>
    <col min="6" max="6" width="6.42578125" style="3" customWidth="1"/>
    <col min="7" max="7" width="27" style="3" customWidth="1"/>
    <col min="8" max="8" width="26.42578125" style="3" customWidth="1"/>
    <col min="9" max="9" width="31.5703125" style="3" customWidth="1"/>
    <col min="10" max="10" width="18" style="168" customWidth="1"/>
    <col min="11" max="11" width="3.140625" style="3" customWidth="1"/>
    <col min="12" max="12" width="0" style="3" hidden="1" customWidth="1"/>
    <col min="13" max="16384" width="9.140625" style="3" hidden="1"/>
  </cols>
  <sheetData>
    <row r="1" spans="2:10" ht="15.75" x14ac:dyDescent="0.25">
      <c r="G1" s="538" t="s">
        <v>8</v>
      </c>
      <c r="H1" s="538"/>
      <c r="I1" s="62">
        <f>'Exhibit I Coverpage'!$C$12</f>
        <v>0</v>
      </c>
    </row>
    <row r="2" spans="2:10" x14ac:dyDescent="0.25"/>
    <row r="3" spans="2:10" x14ac:dyDescent="0.25"/>
    <row r="4" spans="2:10" x14ac:dyDescent="0.25"/>
    <row r="5" spans="2:10" ht="20.25" x14ac:dyDescent="0.3">
      <c r="D5" s="4"/>
      <c r="I5" s="165" t="s">
        <v>0</v>
      </c>
    </row>
    <row r="6" spans="2:10" ht="18" x14ac:dyDescent="0.25">
      <c r="D6" s="5"/>
      <c r="I6" s="166" t="s">
        <v>1</v>
      </c>
    </row>
    <row r="7" spans="2:10" x14ac:dyDescent="0.25"/>
    <row r="8" spans="2:10" ht="21" x14ac:dyDescent="0.35">
      <c r="B8" s="570" t="s">
        <v>849</v>
      </c>
      <c r="C8" s="570"/>
      <c r="D8" s="570"/>
      <c r="E8" s="570"/>
      <c r="F8" s="570"/>
      <c r="G8" s="570"/>
      <c r="H8" s="570"/>
      <c r="I8" s="570"/>
      <c r="J8" s="570"/>
    </row>
    <row r="9" spans="2:10" x14ac:dyDescent="0.25">
      <c r="B9" s="571" t="s">
        <v>866</v>
      </c>
      <c r="C9" s="571"/>
      <c r="D9" s="571"/>
      <c r="E9" s="571"/>
      <c r="F9" s="571"/>
      <c r="G9" s="571"/>
      <c r="H9" s="571"/>
      <c r="I9" s="571"/>
      <c r="J9" s="571"/>
    </row>
    <row r="10" spans="2:10" ht="15.75" thickBot="1" x14ac:dyDescent="0.3">
      <c r="B10" s="201"/>
      <c r="C10" s="201"/>
      <c r="D10" s="201"/>
      <c r="E10" s="201"/>
      <c r="F10" s="201"/>
      <c r="G10" s="201"/>
      <c r="H10" s="201"/>
      <c r="I10" s="201"/>
      <c r="J10" s="201"/>
    </row>
    <row r="11" spans="2:10" ht="15.75" x14ac:dyDescent="0.25">
      <c r="D11" s="539" t="s">
        <v>2</v>
      </c>
      <c r="E11" s="540"/>
      <c r="F11" s="541"/>
      <c r="G11" s="542">
        <f>'Exhibit I Coverpage'!$C$11</f>
        <v>0</v>
      </c>
      <c r="H11" s="542"/>
      <c r="I11" s="543"/>
    </row>
    <row r="12" spans="2:10" ht="15.75" x14ac:dyDescent="0.25">
      <c r="D12" s="544" t="s">
        <v>7</v>
      </c>
      <c r="E12" s="545"/>
      <c r="F12" s="546"/>
      <c r="G12" s="547">
        <f>'Exhibit I Coverpage'!$C$12</f>
        <v>0</v>
      </c>
      <c r="H12" s="547"/>
      <c r="I12" s="548"/>
    </row>
    <row r="13" spans="2:10" ht="16.5" thickBot="1" x14ac:dyDescent="0.3">
      <c r="D13" s="531" t="s">
        <v>858</v>
      </c>
      <c r="E13" s="532"/>
      <c r="F13" s="533"/>
      <c r="G13" s="534">
        <f>'Exhibit I Coverpage'!$C$17</f>
        <v>0</v>
      </c>
      <c r="H13" s="534"/>
      <c r="I13" s="535"/>
    </row>
    <row r="14" spans="2:10" ht="15.75" thickBot="1" x14ac:dyDescent="0.3"/>
    <row r="15" spans="2:10" x14ac:dyDescent="0.25">
      <c r="B15" s="567" t="s">
        <v>851</v>
      </c>
      <c r="C15" s="568"/>
      <c r="D15" s="568"/>
      <c r="E15" s="568"/>
      <c r="F15" s="568"/>
      <c r="G15" s="568"/>
      <c r="H15" s="568"/>
      <c r="I15" s="568"/>
      <c r="J15" s="569"/>
    </row>
    <row r="16" spans="2:10" x14ac:dyDescent="0.25">
      <c r="B16" s="188" t="s">
        <v>852</v>
      </c>
      <c r="C16" s="536" t="s">
        <v>863</v>
      </c>
      <c r="D16" s="536"/>
      <c r="E16" s="536"/>
      <c r="F16" s="536"/>
      <c r="G16" s="536"/>
      <c r="H16" s="536"/>
      <c r="I16" s="536"/>
      <c r="J16" s="189"/>
    </row>
    <row r="17" spans="2:10" x14ac:dyDescent="0.25">
      <c r="B17" s="188" t="s">
        <v>853</v>
      </c>
      <c r="C17" s="177" t="s">
        <v>865</v>
      </c>
      <c r="D17" s="176"/>
      <c r="E17" s="176"/>
      <c r="F17" s="176"/>
      <c r="G17" s="176"/>
      <c r="H17" s="176"/>
      <c r="I17" s="176"/>
      <c r="J17" s="189"/>
    </row>
    <row r="18" spans="2:10" x14ac:dyDescent="0.25">
      <c r="B18" s="188" t="s">
        <v>854</v>
      </c>
      <c r="C18" s="177" t="s">
        <v>864</v>
      </c>
      <c r="D18" s="177"/>
      <c r="E18" s="177"/>
      <c r="F18" s="177"/>
      <c r="G18" s="177"/>
      <c r="H18" s="177"/>
      <c r="I18" s="177"/>
      <c r="J18" s="189"/>
    </row>
    <row r="19" spans="2:10" x14ac:dyDescent="0.25">
      <c r="B19" s="188" t="s">
        <v>856</v>
      </c>
      <c r="C19" s="177" t="s">
        <v>855</v>
      </c>
      <c r="D19" s="176"/>
      <c r="E19" s="176"/>
      <c r="F19" s="176"/>
      <c r="G19" s="176"/>
      <c r="H19" s="176"/>
      <c r="I19" s="176"/>
      <c r="J19" s="189"/>
    </row>
    <row r="20" spans="2:10" ht="4.5" customHeight="1" thickBot="1" x14ac:dyDescent="0.3">
      <c r="B20" s="190"/>
      <c r="C20" s="537"/>
      <c r="D20" s="537"/>
      <c r="E20" s="537"/>
      <c r="F20" s="537"/>
      <c r="G20" s="537"/>
      <c r="H20" s="537"/>
      <c r="I20" s="537"/>
      <c r="J20" s="191"/>
    </row>
    <row r="21" spans="2:10" ht="15.75" thickBot="1" x14ac:dyDescent="0.3"/>
    <row r="22" spans="2:10" ht="16.5" thickBot="1" x14ac:dyDescent="0.3">
      <c r="B22" s="553" t="s">
        <v>849</v>
      </c>
      <c r="C22" s="554"/>
      <c r="D22" s="554"/>
      <c r="E22" s="554"/>
      <c r="F22" s="554"/>
      <c r="G22" s="554"/>
      <c r="H22" s="554"/>
      <c r="I22" s="554"/>
      <c r="J22" s="555"/>
    </row>
    <row r="23" spans="2:10" ht="48" thickBot="1" x14ac:dyDescent="0.3">
      <c r="B23" s="199" t="s">
        <v>20</v>
      </c>
      <c r="C23" s="200" t="s">
        <v>13</v>
      </c>
      <c r="D23" s="551" t="s">
        <v>859</v>
      </c>
      <c r="E23" s="551"/>
      <c r="F23" s="551"/>
      <c r="G23" s="551"/>
      <c r="H23" s="552" t="s">
        <v>860</v>
      </c>
      <c r="I23" s="552"/>
      <c r="J23" s="187" t="s">
        <v>861</v>
      </c>
    </row>
    <row r="24" spans="2:10" s="173" customFormat="1" ht="71.25" customHeight="1" x14ac:dyDescent="0.25">
      <c r="B24" s="178" t="s">
        <v>21</v>
      </c>
      <c r="C24" s="179">
        <v>1</v>
      </c>
      <c r="D24" s="556" t="str">
        <f>Exhibit_II!$C$39</f>
        <v>The number of participants served is not within 10% of the service number in the grant agreement.</v>
      </c>
      <c r="E24" s="557"/>
      <c r="F24" s="557"/>
      <c r="G24" s="558"/>
      <c r="H24" s="556"/>
      <c r="I24" s="558"/>
      <c r="J24" s="204"/>
    </row>
    <row r="25" spans="2:10" s="173" customFormat="1" ht="71.25" customHeight="1" x14ac:dyDescent="0.25">
      <c r="B25" s="180" t="s">
        <v>21</v>
      </c>
      <c r="C25" s="172">
        <v>2</v>
      </c>
      <c r="D25" s="559" t="str">
        <f>Exhibit_II!$C$40</f>
        <v>The drawdown rate is not within 10% or less of the projected point in time expenditures.</v>
      </c>
      <c r="E25" s="560"/>
      <c r="F25" s="560"/>
      <c r="G25" s="561"/>
      <c r="H25" s="559"/>
      <c r="I25" s="561"/>
      <c r="J25" s="205"/>
    </row>
    <row r="26" spans="2:10" s="173" customFormat="1" ht="71.25" customHeight="1" x14ac:dyDescent="0.25">
      <c r="B26" s="180" t="s">
        <v>21</v>
      </c>
      <c r="C26" s="172">
        <v>3</v>
      </c>
      <c r="D26" s="559" t="str">
        <f>Exhibit_II!$C$41</f>
        <v>The staffing level is not consistent with the grant agreement.</v>
      </c>
      <c r="E26" s="560"/>
      <c r="F26" s="560"/>
      <c r="G26" s="561"/>
      <c r="H26" s="559"/>
      <c r="I26" s="561"/>
      <c r="J26" s="205"/>
    </row>
    <row r="27" spans="2:10" s="173" customFormat="1" ht="71.25" customHeight="1" x14ac:dyDescent="0.25">
      <c r="B27" s="180" t="s">
        <v>21</v>
      </c>
      <c r="C27" s="172" t="s">
        <v>61</v>
      </c>
      <c r="D27" s="559" t="str">
        <f>Exhibit_II!$C$42</f>
        <v>The grantee is not within the 60% TFA spending for Rapid Re-Housing.</v>
      </c>
      <c r="E27" s="560"/>
      <c r="F27" s="560"/>
      <c r="G27" s="561"/>
      <c r="H27" s="559"/>
      <c r="I27" s="561"/>
      <c r="J27" s="205"/>
    </row>
    <row r="28" spans="2:10" s="173" customFormat="1" ht="71.25" customHeight="1" x14ac:dyDescent="0.25">
      <c r="B28" s="180" t="s">
        <v>21</v>
      </c>
      <c r="C28" s="172" t="s">
        <v>60</v>
      </c>
      <c r="D28" s="559" t="str">
        <f>Exhibit_II!$C$43</f>
        <v>The grantee is not within the 40% TFA spending for Rapid Re-Housing.</v>
      </c>
      <c r="E28" s="560"/>
      <c r="F28" s="560"/>
      <c r="G28" s="561"/>
      <c r="H28" s="559"/>
      <c r="I28" s="561"/>
      <c r="J28" s="205"/>
    </row>
    <row r="29" spans="2:10" s="167" customFormat="1" ht="71.25" customHeight="1" x14ac:dyDescent="0.25">
      <c r="B29" s="180" t="s">
        <v>22</v>
      </c>
      <c r="C29" s="172">
        <v>1</v>
      </c>
      <c r="D29" s="559" t="str">
        <f>Exhibit_II!$C$57</f>
        <v>The grantee does not have written policies/procedures that describe how screening will be conducted.</v>
      </c>
      <c r="E29" s="560"/>
      <c r="F29" s="560"/>
      <c r="G29" s="561"/>
      <c r="H29" s="559"/>
      <c r="I29" s="561"/>
      <c r="J29" s="205"/>
    </row>
    <row r="30" spans="2:10" s="167" customFormat="1" ht="71.25" customHeight="1" x14ac:dyDescent="0.25">
      <c r="B30" s="180" t="s">
        <v>22</v>
      </c>
      <c r="C30" s="172">
        <v>2</v>
      </c>
      <c r="D30" s="559" t="str">
        <f>Exhibit_II!$C$58</f>
        <v>The grantee does not have written policies/procedures that describe how program eligibility will be determined.</v>
      </c>
      <c r="E30" s="560"/>
      <c r="F30" s="560"/>
      <c r="G30" s="561"/>
      <c r="H30" s="559"/>
      <c r="I30" s="561"/>
      <c r="J30" s="205"/>
    </row>
    <row r="31" spans="2:10" s="167" customFormat="1" ht="71.25" customHeight="1" x14ac:dyDescent="0.25">
      <c r="B31" s="180" t="s">
        <v>22</v>
      </c>
      <c r="C31" s="172">
        <v>3</v>
      </c>
      <c r="D31" s="559" t="str">
        <f>Exhibit_II!$C$59</f>
        <v>The grantee does not have written policies/procedures that describe how admissions are prioritized and who is responsible for making admission decisions.</v>
      </c>
      <c r="E31" s="560"/>
      <c r="F31" s="560"/>
      <c r="G31" s="561"/>
      <c r="H31" s="559"/>
      <c r="I31" s="561"/>
      <c r="J31" s="205"/>
    </row>
    <row r="32" spans="2:10" s="167" customFormat="1" ht="71.25" customHeight="1" x14ac:dyDescent="0.25">
      <c r="B32" s="180" t="s">
        <v>22</v>
      </c>
      <c r="C32" s="172">
        <v>4</v>
      </c>
      <c r="D32" s="559" t="str">
        <f>Exhibit_II!$C$60</f>
        <v>The grantee does not have written policies/procedures describing ineligibility criteria.</v>
      </c>
      <c r="E32" s="560"/>
      <c r="F32" s="560"/>
      <c r="G32" s="561"/>
      <c r="H32" s="559"/>
      <c r="I32" s="561"/>
      <c r="J32" s="205"/>
    </row>
    <row r="33" spans="2:10" s="167" customFormat="1" ht="71.25" customHeight="1" x14ac:dyDescent="0.25">
      <c r="B33" s="180" t="s">
        <v>22</v>
      </c>
      <c r="C33" s="172">
        <v>5</v>
      </c>
      <c r="D33" s="559" t="str">
        <f>Exhibit_II!$C$52</f>
        <v>The grantee does not register all program participants for the VA required Consumer Survey.</v>
      </c>
      <c r="E33" s="560"/>
      <c r="F33" s="560"/>
      <c r="G33" s="561"/>
      <c r="H33" s="559"/>
      <c r="I33" s="561"/>
      <c r="J33" s="205"/>
    </row>
    <row r="34" spans="2:10" s="167" customFormat="1" ht="71.25" customHeight="1" x14ac:dyDescent="0.25">
      <c r="B34" s="180" t="s">
        <v>22</v>
      </c>
      <c r="C34" s="172">
        <v>6</v>
      </c>
      <c r="D34" s="559" t="str">
        <f>Exhibit_II!$C$61</f>
        <v>The grantee does not obtain input from program participants from VA Consumer Survey or other internal surveys.</v>
      </c>
      <c r="E34" s="560"/>
      <c r="F34" s="560"/>
      <c r="G34" s="561"/>
      <c r="H34" s="559"/>
      <c r="I34" s="561"/>
      <c r="J34" s="205"/>
    </row>
    <row r="35" spans="2:10" s="167" customFormat="1" ht="71.25" customHeight="1" x14ac:dyDescent="0.25">
      <c r="B35" s="180" t="s">
        <v>22</v>
      </c>
      <c r="C35" s="172">
        <v>7</v>
      </c>
      <c r="D35" s="559" t="str">
        <f>Exhibit_II!$C$62</f>
        <v>The grantee does not work to end Veteran homelessness in conjunction with their Continuum(s) of Care (CoC) listed on their FY17 Resolution.</v>
      </c>
      <c r="E35" s="560"/>
      <c r="F35" s="560"/>
      <c r="G35" s="561"/>
      <c r="H35" s="559"/>
      <c r="I35" s="561"/>
      <c r="J35" s="205"/>
    </row>
    <row r="36" spans="2:10" s="167" customFormat="1" ht="71.25" customHeight="1" x14ac:dyDescent="0.25">
      <c r="B36" s="180" t="s">
        <v>22</v>
      </c>
      <c r="C36" s="172">
        <v>8</v>
      </c>
      <c r="D36" s="559" t="str">
        <f>Exhibit_II!$C$53</f>
        <v>The grantee does not have clear procedures for reporting and following-up on critical incidents.</v>
      </c>
      <c r="E36" s="560"/>
      <c r="F36" s="560"/>
      <c r="G36" s="561"/>
      <c r="H36" s="559"/>
      <c r="I36" s="561"/>
      <c r="J36" s="205"/>
    </row>
    <row r="37" spans="2:10" s="167" customFormat="1" ht="71.25" customHeight="1" x14ac:dyDescent="0.25">
      <c r="B37" s="180" t="s">
        <v>22</v>
      </c>
      <c r="C37" s="172">
        <v>9</v>
      </c>
      <c r="D37" s="559" t="str">
        <f>Exhibit_II!$C$63</f>
        <v>The grantee does not have procedures for providing and documenting supervision of personnel delivering services to participants.</v>
      </c>
      <c r="E37" s="560"/>
      <c r="F37" s="560"/>
      <c r="G37" s="561"/>
      <c r="H37" s="559"/>
      <c r="I37" s="561"/>
      <c r="J37" s="205"/>
    </row>
    <row r="38" spans="2:10" s="167" customFormat="1" ht="71.25" customHeight="1" x14ac:dyDescent="0.25">
      <c r="B38" s="180" t="s">
        <v>22</v>
      </c>
      <c r="C38" s="172">
        <v>10</v>
      </c>
      <c r="D38" s="559" t="str">
        <f>Exhibit_II!$C$64</f>
        <v>The grantee does not have position descriptions for all staff listed on the approved budget.</v>
      </c>
      <c r="E38" s="560"/>
      <c r="F38" s="560"/>
      <c r="G38" s="561"/>
      <c r="H38" s="559"/>
      <c r="I38" s="561"/>
      <c r="J38" s="205"/>
    </row>
    <row r="39" spans="2:10" s="167" customFormat="1" ht="71.25" customHeight="1" x14ac:dyDescent="0.25">
      <c r="B39" s="180" t="s">
        <v>22</v>
      </c>
      <c r="C39" s="172">
        <v>11</v>
      </c>
      <c r="D39" s="559" t="str">
        <f>Exhibit_II!$C$65</f>
        <v>The grantee does not have signed conflict of interest statements for their board of directors or other governing body.</v>
      </c>
      <c r="E39" s="560"/>
      <c r="F39" s="560"/>
      <c r="G39" s="561"/>
      <c r="H39" s="559"/>
      <c r="I39" s="561"/>
      <c r="J39" s="205"/>
    </row>
    <row r="40" spans="2:10" s="167" customFormat="1" ht="71.25" customHeight="1" x14ac:dyDescent="0.25">
      <c r="B40" s="180" t="s">
        <v>22</v>
      </c>
      <c r="C40" s="172">
        <v>12</v>
      </c>
      <c r="D40" s="559" t="str">
        <f>Exhibit_II!$C$54</f>
        <v>The grantee does not obtain written consent from SSVF participants prior to release of confidential information.</v>
      </c>
      <c r="E40" s="560"/>
      <c r="F40" s="560"/>
      <c r="G40" s="561"/>
      <c r="H40" s="559"/>
      <c r="I40" s="561"/>
      <c r="J40" s="205"/>
    </row>
    <row r="41" spans="2:10" s="167" customFormat="1" ht="71.25" customHeight="1" x14ac:dyDescent="0.25">
      <c r="B41" s="180" t="s">
        <v>22</v>
      </c>
      <c r="C41" s="172">
        <v>13</v>
      </c>
      <c r="D41" s="559" t="str">
        <f>Exhibit_II!$C$66</f>
        <v>The grantee does not ensure that confidential information is secure and protected.</v>
      </c>
      <c r="E41" s="560"/>
      <c r="F41" s="560"/>
      <c r="G41" s="561"/>
      <c r="H41" s="559"/>
      <c r="I41" s="561"/>
      <c r="J41" s="205"/>
    </row>
    <row r="42" spans="2:10" s="167" customFormat="1" ht="71.25" customHeight="1" x14ac:dyDescent="0.25">
      <c r="B42" s="180" t="s">
        <v>25</v>
      </c>
      <c r="C42" s="172">
        <v>1</v>
      </c>
      <c r="D42" s="559" t="str">
        <f>Exhibit_II!$C$78</f>
        <v>N/A</v>
      </c>
      <c r="E42" s="560"/>
      <c r="F42" s="560"/>
      <c r="G42" s="561"/>
      <c r="H42" s="559"/>
      <c r="I42" s="561"/>
      <c r="J42" s="205"/>
    </row>
    <row r="43" spans="2:10" s="167" customFormat="1" ht="71.25" customHeight="1" x14ac:dyDescent="0.25">
      <c r="B43" s="180" t="s">
        <v>25</v>
      </c>
      <c r="C43" s="172">
        <v>2</v>
      </c>
      <c r="D43" s="559" t="str">
        <f>Exhibit_II!$C$79</f>
        <v>N/A</v>
      </c>
      <c r="E43" s="560"/>
      <c r="F43" s="560"/>
      <c r="G43" s="561"/>
      <c r="H43" s="559"/>
      <c r="I43" s="561"/>
      <c r="J43" s="205"/>
    </row>
    <row r="44" spans="2:10" s="167" customFormat="1" ht="71.25" customHeight="1" x14ac:dyDescent="0.25">
      <c r="B44" s="180" t="s">
        <v>25</v>
      </c>
      <c r="C44" s="172">
        <v>3</v>
      </c>
      <c r="D44" s="559" t="str">
        <f>Exhibit_II!$C$75</f>
        <v>N/A</v>
      </c>
      <c r="E44" s="560"/>
      <c r="F44" s="560"/>
      <c r="G44" s="561"/>
      <c r="H44" s="559"/>
      <c r="I44" s="561"/>
      <c r="J44" s="205"/>
    </row>
    <row r="45" spans="2:10" s="167" customFormat="1" ht="71.25" customHeight="1" x14ac:dyDescent="0.25">
      <c r="B45" s="180" t="s">
        <v>25</v>
      </c>
      <c r="C45" s="172">
        <v>4</v>
      </c>
      <c r="D45" s="559" t="str">
        <f>Exhibit_II!$C$80</f>
        <v>N/A</v>
      </c>
      <c r="E45" s="560"/>
      <c r="F45" s="560"/>
      <c r="G45" s="561"/>
      <c r="H45" s="559"/>
      <c r="I45" s="561"/>
      <c r="J45" s="205"/>
    </row>
    <row r="46" spans="2:10" s="167" customFormat="1" ht="71.25" customHeight="1" x14ac:dyDescent="0.25">
      <c r="B46" s="180" t="s">
        <v>25</v>
      </c>
      <c r="C46" s="172">
        <v>5</v>
      </c>
      <c r="D46" s="559" t="str">
        <f>Exhibit_II!$C$81</f>
        <v>N/A</v>
      </c>
      <c r="E46" s="560"/>
      <c r="F46" s="560"/>
      <c r="G46" s="561"/>
      <c r="H46" s="559"/>
      <c r="I46" s="561"/>
      <c r="J46" s="205"/>
    </row>
    <row r="47" spans="2:10" s="167" customFormat="1" ht="71.25" customHeight="1" x14ac:dyDescent="0.25">
      <c r="B47" s="180" t="s">
        <v>28</v>
      </c>
      <c r="C47" s="172">
        <v>1</v>
      </c>
      <c r="D47" s="559" t="str">
        <f>Exhibit_II!$C$90</f>
        <v>The grantee does not conduct outreach to all the communities/CoCs listed in their FY17 Resolution.</v>
      </c>
      <c r="E47" s="560"/>
      <c r="F47" s="560"/>
      <c r="G47" s="561"/>
      <c r="H47" s="559"/>
      <c r="I47" s="561"/>
      <c r="J47" s="205"/>
    </row>
    <row r="48" spans="2:10" s="167" customFormat="1" ht="71.25" customHeight="1" x14ac:dyDescent="0.25">
      <c r="B48" s="180" t="s">
        <v>28</v>
      </c>
      <c r="C48" s="172">
        <v>2</v>
      </c>
      <c r="D48" s="559" t="str">
        <f>Exhibit_II!$C$93</f>
        <v>The grantee does not have documentation showing where outreach is conducted and the frequency of outreach activities.</v>
      </c>
      <c r="E48" s="560"/>
      <c r="F48" s="560"/>
      <c r="G48" s="561"/>
      <c r="H48" s="559"/>
      <c r="I48" s="561"/>
      <c r="J48" s="205"/>
    </row>
    <row r="49" spans="2:10" s="167" customFormat="1" ht="71.25" customHeight="1" x14ac:dyDescent="0.25">
      <c r="B49" s="180" t="s">
        <v>28</v>
      </c>
      <c r="C49" s="172">
        <v>3</v>
      </c>
      <c r="D49" s="559" t="str">
        <f>Exhibit_II!$C$94</f>
        <v>The grantee does not provide consistent outreach efforts throughout the entire service area that target the populations identified in their grant agreement.</v>
      </c>
      <c r="E49" s="560"/>
      <c r="F49" s="560"/>
      <c r="G49" s="561"/>
      <c r="H49" s="559"/>
      <c r="I49" s="561"/>
      <c r="J49" s="205"/>
    </row>
    <row r="50" spans="2:10" s="167" customFormat="1" ht="71.25" customHeight="1" x14ac:dyDescent="0.25">
      <c r="B50" s="180" t="s">
        <v>28</v>
      </c>
      <c r="C50" s="172">
        <v>4</v>
      </c>
      <c r="D50" s="559" t="str">
        <f>Exhibit_II!$C$95</f>
        <v>The grantee does not provide outreach services to find and engage hard-to-reach, very low income veteran families throughout the service area.</v>
      </c>
      <c r="E50" s="560"/>
      <c r="F50" s="560"/>
      <c r="G50" s="561"/>
      <c r="H50" s="559"/>
      <c r="I50" s="561"/>
      <c r="J50" s="205"/>
    </row>
    <row r="51" spans="2:10" s="167" customFormat="1" ht="71.25" customHeight="1" x14ac:dyDescent="0.25">
      <c r="B51" s="180" t="s">
        <v>28</v>
      </c>
      <c r="C51" s="172">
        <v>5</v>
      </c>
      <c r="D51" s="559" t="str">
        <f>Exhibit_II!$C$96</f>
        <v>The grantee does not engage in outreach activities with private organizations, state agencies, local government agencies, and other providers in the community.</v>
      </c>
      <c r="E51" s="560"/>
      <c r="F51" s="560"/>
      <c r="G51" s="561"/>
      <c r="H51" s="559"/>
      <c r="I51" s="561"/>
      <c r="J51" s="205"/>
    </row>
    <row r="52" spans="2:10" s="167" customFormat="1" ht="71.25" customHeight="1" x14ac:dyDescent="0.25">
      <c r="B52" s="180" t="s">
        <v>31</v>
      </c>
      <c r="C52" s="172">
        <v>1</v>
      </c>
      <c r="D52" s="559" t="str">
        <f>Exhibit_II!$C$112</f>
        <v>Front line staff do not have a clear understanding of the process for determining eligibility.</v>
      </c>
      <c r="E52" s="560"/>
      <c r="F52" s="560"/>
      <c r="G52" s="561"/>
      <c r="H52" s="559"/>
      <c r="I52" s="561"/>
      <c r="J52" s="205"/>
    </row>
    <row r="53" spans="2:10" s="167" customFormat="1" ht="96" customHeight="1" x14ac:dyDescent="0.25">
      <c r="B53" s="180" t="s">
        <v>31</v>
      </c>
      <c r="C53" s="172">
        <v>2</v>
      </c>
      <c r="D53" s="559" t="str">
        <f>Exhibit_II!$C$113</f>
        <v>When a person served is found ineligible for services, the grantee does not have a process to: inform the participant as to the reasons; recommend alternative services; notify the referral source as to the reasons, and/or notify the participant of grievance process.</v>
      </c>
      <c r="E53" s="560"/>
      <c r="F53" s="560"/>
      <c r="G53" s="561"/>
      <c r="H53" s="559"/>
      <c r="I53" s="561"/>
      <c r="J53" s="205"/>
    </row>
    <row r="54" spans="2:10" s="167" customFormat="1" ht="71.25" customHeight="1" x14ac:dyDescent="0.25">
      <c r="B54" s="180" t="s">
        <v>31</v>
      </c>
      <c r="C54" s="172">
        <v>3</v>
      </c>
      <c r="D54" s="559" t="str">
        <f>Exhibit_II!$C$105</f>
        <v>Front line staff do not refer Veteran families to other resources if determined to be ineligible for SSVF services.</v>
      </c>
      <c r="E54" s="560"/>
      <c r="F54" s="560"/>
      <c r="G54" s="561"/>
      <c r="H54" s="559"/>
      <c r="I54" s="561"/>
      <c r="J54" s="205"/>
    </row>
    <row r="55" spans="2:10" s="167" customFormat="1" ht="71.25" customHeight="1" x14ac:dyDescent="0.25">
      <c r="B55" s="180" t="s">
        <v>31</v>
      </c>
      <c r="C55" s="172">
        <v>4</v>
      </c>
      <c r="D55" s="559" t="str">
        <f>Exhibit_II!$C$114</f>
        <v>The grantee does not serve Veterans with zero income.</v>
      </c>
      <c r="E55" s="560"/>
      <c r="F55" s="560"/>
      <c r="G55" s="561"/>
      <c r="H55" s="559"/>
      <c r="I55" s="561"/>
      <c r="J55" s="205"/>
    </row>
    <row r="56" spans="2:10" s="167" customFormat="1" ht="71.25" customHeight="1" x14ac:dyDescent="0.25">
      <c r="B56" s="180" t="s">
        <v>31</v>
      </c>
      <c r="C56" s="172">
        <v>5</v>
      </c>
      <c r="D56" s="559" t="str">
        <f>Exhibit_II!$C$115</f>
        <v>None</v>
      </c>
      <c r="E56" s="560"/>
      <c r="F56" s="560"/>
      <c r="G56" s="561"/>
      <c r="H56" s="559"/>
      <c r="I56" s="561"/>
      <c r="J56" s="205"/>
    </row>
    <row r="57" spans="2:10" s="167" customFormat="1" ht="71.25" customHeight="1" x14ac:dyDescent="0.25">
      <c r="B57" s="180" t="s">
        <v>31</v>
      </c>
      <c r="C57" s="172">
        <v>6</v>
      </c>
      <c r="D57" s="559" t="str">
        <f>Exhibit_II!$C$116</f>
        <v>None</v>
      </c>
      <c r="E57" s="560"/>
      <c r="F57" s="560"/>
      <c r="G57" s="561"/>
      <c r="H57" s="559"/>
      <c r="I57" s="561"/>
      <c r="J57" s="205"/>
    </row>
    <row r="58" spans="2:10" s="167" customFormat="1" ht="71.25" customHeight="1" x14ac:dyDescent="0.25">
      <c r="B58" s="180" t="s">
        <v>31</v>
      </c>
      <c r="C58" s="172">
        <v>7</v>
      </c>
      <c r="D58" s="559" t="str">
        <f>Exhibit_II!$C$106</f>
        <v>The client files do not include adequate evidence of Veteran status.</v>
      </c>
      <c r="E58" s="560"/>
      <c r="F58" s="560"/>
      <c r="G58" s="561"/>
      <c r="H58" s="559"/>
      <c r="I58" s="561"/>
      <c r="J58" s="205"/>
    </row>
    <row r="59" spans="2:10" s="167" customFormat="1" ht="71.25" customHeight="1" x14ac:dyDescent="0.25">
      <c r="B59" s="180" t="s">
        <v>31</v>
      </c>
      <c r="C59" s="172">
        <v>8</v>
      </c>
      <c r="D59" s="559" t="str">
        <f>Exhibit_II!$C$107</f>
        <v>The files reviewed do not adequately document the participants' housing status as either literally homeless or at-risk of literal homelessness at program entry and/or prevention files do not include an eligibility screener.</v>
      </c>
      <c r="E59" s="560"/>
      <c r="F59" s="560"/>
      <c r="G59" s="561"/>
      <c r="H59" s="559"/>
      <c r="I59" s="561"/>
      <c r="J59" s="205"/>
    </row>
    <row r="60" spans="2:10" s="167" customFormat="1" ht="71.25" customHeight="1" x14ac:dyDescent="0.25">
      <c r="B60" s="180" t="s">
        <v>31</v>
      </c>
      <c r="C60" s="172">
        <v>9</v>
      </c>
      <c r="D60" s="559" t="str">
        <f>Exhibit_II!$C$108</f>
        <v>The files reviewed do not adequately document that annual income is at or below 50% of the area median income (in accordance with the most recent HUD AMI guidelines).</v>
      </c>
      <c r="E60" s="560"/>
      <c r="F60" s="560"/>
      <c r="G60" s="561"/>
      <c r="H60" s="559"/>
      <c r="I60" s="561"/>
      <c r="J60" s="205"/>
    </row>
    <row r="61" spans="2:10" s="167" customFormat="1" ht="71.25" customHeight="1" x14ac:dyDescent="0.25">
      <c r="B61" s="180" t="s">
        <v>31</v>
      </c>
      <c r="C61" s="172">
        <v>10</v>
      </c>
      <c r="D61" s="559" t="str">
        <f>Exhibit_II!$C$109</f>
        <v>The files reviewed do not adequately document recertification of eligibility for each participant at least every 3 months.</v>
      </c>
      <c r="E61" s="560"/>
      <c r="F61" s="560"/>
      <c r="G61" s="561"/>
      <c r="H61" s="559"/>
      <c r="I61" s="561"/>
      <c r="J61" s="205"/>
    </row>
    <row r="62" spans="2:10" s="167" customFormat="1" ht="71.25" customHeight="1" x14ac:dyDescent="0.25">
      <c r="B62" s="180" t="s">
        <v>31</v>
      </c>
      <c r="C62" s="172">
        <v>11</v>
      </c>
      <c r="D62" s="559" t="str">
        <f>Exhibit_II!$C$117</f>
        <v>The files reviewed do not adequately document the exit criteria for each client.</v>
      </c>
      <c r="E62" s="560"/>
      <c r="F62" s="560"/>
      <c r="G62" s="561"/>
      <c r="H62" s="559"/>
      <c r="I62" s="561"/>
      <c r="J62" s="205"/>
    </row>
    <row r="63" spans="2:10" s="167" customFormat="1" ht="71.25" customHeight="1" x14ac:dyDescent="0.25">
      <c r="B63" s="180" t="s">
        <v>33</v>
      </c>
      <c r="C63" s="172">
        <v>1</v>
      </c>
      <c r="D63" s="559" t="str">
        <f>Exhibit_II!$C$132</f>
        <v xml:space="preserve">The grantee is not providing all agreed upon supportive services to participants and based on an individualized housing-focused assessment. </v>
      </c>
      <c r="E63" s="560"/>
      <c r="F63" s="560"/>
      <c r="G63" s="561"/>
      <c r="H63" s="559"/>
      <c r="I63" s="561"/>
      <c r="J63" s="205"/>
    </row>
    <row r="64" spans="2:10" s="167" customFormat="1" ht="71.25" customHeight="1" x14ac:dyDescent="0.25">
      <c r="B64" s="180" t="s">
        <v>33</v>
      </c>
      <c r="C64" s="172">
        <v>2</v>
      </c>
      <c r="D64" s="559" t="str">
        <f>Exhibit_II!$C$133</f>
        <v>The grantee does not have housing stability plans that are developed with the active involvement participants.</v>
      </c>
      <c r="E64" s="560"/>
      <c r="F64" s="560"/>
      <c r="G64" s="561"/>
      <c r="H64" s="559"/>
      <c r="I64" s="561"/>
      <c r="J64" s="205"/>
    </row>
    <row r="65" spans="2:10" s="167" customFormat="1" ht="71.25" customHeight="1" x14ac:dyDescent="0.25">
      <c r="B65" s="180" t="s">
        <v>33</v>
      </c>
      <c r="C65" s="172">
        <v>3</v>
      </c>
      <c r="D65" s="559" t="str">
        <f>Exhibit_II!$C$126</f>
        <v>The files reviewed do not adequately document that participants were linked to VA services.</v>
      </c>
      <c r="E65" s="560"/>
      <c r="F65" s="560"/>
      <c r="G65" s="561"/>
      <c r="H65" s="559"/>
      <c r="I65" s="561"/>
      <c r="J65" s="205"/>
    </row>
    <row r="66" spans="2:10" s="167" customFormat="1" ht="71.25" customHeight="1" x14ac:dyDescent="0.25">
      <c r="B66" s="180" t="s">
        <v>33</v>
      </c>
      <c r="C66" s="172">
        <v>4</v>
      </c>
      <c r="D66" s="559" t="str">
        <f>Exhibit_II!$C$127</f>
        <v>The files reviewed do not adequately document that participants were provided with assistance in obtaining mainstream benefits.</v>
      </c>
      <c r="E66" s="560"/>
      <c r="F66" s="560"/>
      <c r="G66" s="561"/>
      <c r="H66" s="559"/>
      <c r="I66" s="561"/>
      <c r="J66" s="205"/>
    </row>
    <row r="67" spans="2:10" s="167" customFormat="1" ht="71.25" customHeight="1" x14ac:dyDescent="0.25">
      <c r="B67" s="180" t="s">
        <v>33</v>
      </c>
      <c r="C67" s="172">
        <v>5</v>
      </c>
      <c r="D67" s="559" t="str">
        <f>Exhibit_II!$C$134</f>
        <v>Case files do not demonstrate that the grantee is providing housing counseling to participants related to the stabilization of a participant’s residence in permanent housing.</v>
      </c>
      <c r="E67" s="560"/>
      <c r="F67" s="560"/>
      <c r="G67" s="561"/>
      <c r="H67" s="559"/>
      <c r="I67" s="561"/>
      <c r="J67" s="205"/>
    </row>
    <row r="68" spans="2:10" s="167" customFormat="1" ht="71.25" customHeight="1" x14ac:dyDescent="0.25">
      <c r="B68" s="180" t="s">
        <v>33</v>
      </c>
      <c r="C68" s="172">
        <v>6</v>
      </c>
      <c r="D68" s="559" t="str">
        <f>Exhibit_II!$C$135</f>
        <v>The grantee does not conduct ongoing assessments of the participants’ supportive services needs and review the coordinated housing stability plan.</v>
      </c>
      <c r="E68" s="560"/>
      <c r="F68" s="560"/>
      <c r="G68" s="561"/>
      <c r="H68" s="559"/>
      <c r="I68" s="561"/>
      <c r="J68" s="205"/>
    </row>
    <row r="69" spans="2:10" s="167" customFormat="1" ht="71.25" customHeight="1" x14ac:dyDescent="0.25">
      <c r="B69" s="180" t="s">
        <v>33</v>
      </c>
      <c r="C69" s="172">
        <v>7</v>
      </c>
      <c r="D69" s="559" t="str">
        <f>Exhibit_II!$C$136</f>
        <v>The grantee does not have processes in place to assist clients in securing housing that is safe, affordable, accessible, and acceptable.</v>
      </c>
      <c r="E69" s="560"/>
      <c r="F69" s="560"/>
      <c r="G69" s="561"/>
      <c r="H69" s="559"/>
      <c r="I69" s="561"/>
      <c r="J69" s="205"/>
    </row>
    <row r="70" spans="2:10" s="167" customFormat="1" ht="71.25" customHeight="1" x14ac:dyDescent="0.25">
      <c r="B70" s="180" t="s">
        <v>33</v>
      </c>
      <c r="C70" s="172">
        <v>8</v>
      </c>
      <c r="D70" s="559" t="str">
        <f>Exhibit_II!$C$137</f>
        <v>The files reviewed do not adequately document that the grantee assesses for rent affordability for Veterans receiving financial assistance and either staying in or moving into a new housing unit.</v>
      </c>
      <c r="E70" s="560"/>
      <c r="F70" s="560"/>
      <c r="G70" s="561"/>
      <c r="H70" s="559"/>
      <c r="I70" s="561"/>
      <c r="J70" s="205"/>
    </row>
    <row r="71" spans="2:10" s="167" customFormat="1" ht="71.25" customHeight="1" x14ac:dyDescent="0.25">
      <c r="B71" s="180" t="s">
        <v>33</v>
      </c>
      <c r="C71" s="172">
        <v>9</v>
      </c>
      <c r="D71" s="559" t="str">
        <f>Exhibit_II!$C$138</f>
        <v>Missing documentation demonstrating that financial assistance payments were necessary for maintaining independent living in permanent housing and housing stability.</v>
      </c>
      <c r="E71" s="560"/>
      <c r="F71" s="560"/>
      <c r="G71" s="561"/>
      <c r="H71" s="559"/>
      <c r="I71" s="561"/>
      <c r="J71" s="205"/>
    </row>
    <row r="72" spans="2:10" s="167" customFormat="1" ht="71.25" customHeight="1" x14ac:dyDescent="0.25">
      <c r="B72" s="180" t="s">
        <v>33</v>
      </c>
      <c r="C72" s="172">
        <v>10</v>
      </c>
      <c r="D72" s="559" t="str">
        <f>Exhibit_II!$C$128</f>
        <v>The files reviewed do not demonstrate that the grantee is assisting clients with their housing search.</v>
      </c>
      <c r="E72" s="560"/>
      <c r="F72" s="560"/>
      <c r="G72" s="561"/>
      <c r="H72" s="559"/>
      <c r="I72" s="561"/>
      <c r="J72" s="205"/>
    </row>
    <row r="73" spans="2:10" s="167" customFormat="1" ht="71.25" customHeight="1" x14ac:dyDescent="0.25">
      <c r="B73" s="180" t="s">
        <v>33</v>
      </c>
      <c r="C73" s="172">
        <v>11</v>
      </c>
      <c r="D73" s="559" t="str">
        <f>Exhibit_II!$C$129</f>
        <v>The files reviewed do not adequately document that grantees conduct a habitability inspection on units for veterans receiving financial assistance and moving into a new housing unit.</v>
      </c>
      <c r="E73" s="560"/>
      <c r="F73" s="560"/>
      <c r="G73" s="561"/>
      <c r="H73" s="559"/>
      <c r="I73" s="561"/>
      <c r="J73" s="205"/>
    </row>
    <row r="74" spans="2:10" s="167" customFormat="1" ht="71.25" customHeight="1" x14ac:dyDescent="0.25">
      <c r="B74" s="180" t="s">
        <v>34</v>
      </c>
      <c r="C74" s="172">
        <v>1</v>
      </c>
      <c r="D74" s="559" t="str">
        <f>Exhibit_II!$C$153</f>
        <v>The grantee does not have written procedures for recording financial transactions; and a current accounting manual and a chart of accounts.</v>
      </c>
      <c r="E74" s="560"/>
      <c r="F74" s="560"/>
      <c r="G74" s="561"/>
      <c r="H74" s="559"/>
      <c r="I74" s="561"/>
      <c r="J74" s="205"/>
    </row>
    <row r="75" spans="2:10" s="167" customFormat="1" ht="71.25" customHeight="1" x14ac:dyDescent="0.25">
      <c r="B75" s="180" t="s">
        <v>34</v>
      </c>
      <c r="C75" s="172">
        <v>2</v>
      </c>
      <c r="D75" s="559" t="str">
        <f>Exhibit_II!$C$147</f>
        <v>The files reviewed do not adequately document that grantees ensure that all TFA payments are provided to third parties.</v>
      </c>
      <c r="E75" s="560"/>
      <c r="F75" s="560"/>
      <c r="G75" s="561"/>
      <c r="H75" s="559"/>
      <c r="I75" s="561"/>
      <c r="J75" s="205"/>
    </row>
    <row r="76" spans="2:10" s="167" customFormat="1" ht="71.25" customHeight="1" x14ac:dyDescent="0.25">
      <c r="B76" s="180" t="s">
        <v>34</v>
      </c>
      <c r="C76" s="172">
        <v>3</v>
      </c>
      <c r="D76" s="559" t="str">
        <f>Exhibit_II!$C$154</f>
        <v>The grantee does not maintain a policy manual covering the authority for approving financial transactions.</v>
      </c>
      <c r="E76" s="560"/>
      <c r="F76" s="560"/>
      <c r="G76" s="561"/>
      <c r="H76" s="559"/>
      <c r="I76" s="561"/>
      <c r="J76" s="205"/>
    </row>
    <row r="77" spans="2:10" s="167" customFormat="1" ht="71.25" customHeight="1" x14ac:dyDescent="0.25">
      <c r="B77" s="180" t="s">
        <v>34</v>
      </c>
      <c r="C77" s="172">
        <v>4</v>
      </c>
      <c r="D77" s="559" t="str">
        <f>Exhibit_II!$C$155</f>
        <v>Staff duties are not separated so that no one individual has complete authority over an entire financial transaction.</v>
      </c>
      <c r="E77" s="560"/>
      <c r="F77" s="560"/>
      <c r="G77" s="561"/>
      <c r="H77" s="559"/>
      <c r="I77" s="561"/>
      <c r="J77" s="205"/>
    </row>
    <row r="78" spans="2:10" s="167" customFormat="1" ht="71.25" customHeight="1" x14ac:dyDescent="0.25">
      <c r="B78" s="180" t="s">
        <v>34</v>
      </c>
      <c r="C78" s="172">
        <v>5</v>
      </c>
      <c r="D78" s="559" t="str">
        <f>Exhibit_II!$C$156</f>
        <v>The grantee does not have written procedures regarding the maintenance of accounting records.</v>
      </c>
      <c r="E78" s="560"/>
      <c r="F78" s="560"/>
      <c r="G78" s="561"/>
      <c r="H78" s="559"/>
      <c r="I78" s="561"/>
      <c r="J78" s="205"/>
    </row>
    <row r="79" spans="2:10" s="167" customFormat="1" ht="71.25" customHeight="1" x14ac:dyDescent="0.25">
      <c r="B79" s="180" t="s">
        <v>34</v>
      </c>
      <c r="C79" s="172">
        <v>6</v>
      </c>
      <c r="D79" s="559" t="str">
        <f>Exhibit_II!$C$157</f>
        <v>The grantee’s fiscal records and valuables are not secured in a limited access area.</v>
      </c>
      <c r="E79" s="560"/>
      <c r="F79" s="560"/>
      <c r="G79" s="561"/>
      <c r="H79" s="559"/>
      <c r="I79" s="561"/>
      <c r="J79" s="205"/>
    </row>
    <row r="80" spans="2:10" s="167" customFormat="1" ht="71.25" customHeight="1" x14ac:dyDescent="0.25">
      <c r="B80" s="180" t="s">
        <v>34</v>
      </c>
      <c r="C80" s="172">
        <v>7</v>
      </c>
      <c r="D80" s="559" t="str">
        <f>Exhibit_II!$C$158</f>
        <v>The grantee does not identify, track and account for all costs (including administrative costs) charged to the SSVF grant.</v>
      </c>
      <c r="E80" s="560"/>
      <c r="F80" s="560"/>
      <c r="G80" s="561"/>
      <c r="H80" s="559"/>
      <c r="I80" s="561"/>
      <c r="J80" s="205"/>
    </row>
    <row r="81" spans="2:10" s="167" customFormat="1" ht="71.25" customHeight="1" x14ac:dyDescent="0.25">
      <c r="B81" s="180" t="s">
        <v>34</v>
      </c>
      <c r="C81" s="172">
        <v>8</v>
      </c>
      <c r="D81" s="559" t="str">
        <f>Exhibit_II!$C$159</f>
        <v>Charges to SSVF for salaries and wages are not based on payroll documentation and approved by a responsible official of the organization being monitored.</v>
      </c>
      <c r="E81" s="560"/>
      <c r="F81" s="560"/>
      <c r="G81" s="561"/>
      <c r="H81" s="559"/>
      <c r="I81" s="561"/>
      <c r="J81" s="205"/>
    </row>
    <row r="82" spans="2:10" s="167" customFormat="1" ht="71.25" customHeight="1" x14ac:dyDescent="0.25">
      <c r="B82" s="180" t="s">
        <v>34</v>
      </c>
      <c r="C82" s="172">
        <v>9</v>
      </c>
      <c r="D82" s="559" t="str">
        <f>Exhibit_II!$C$148</f>
        <v>Charges to SSVF for salaries and wages are not supported by records that accurately reflect the work performed.</v>
      </c>
      <c r="E82" s="560"/>
      <c r="F82" s="560"/>
      <c r="G82" s="561"/>
      <c r="H82" s="559"/>
      <c r="I82" s="561"/>
      <c r="J82" s="205"/>
    </row>
    <row r="83" spans="2:10" s="167" customFormat="1" ht="71.25" customHeight="1" x14ac:dyDescent="0.25">
      <c r="B83" s="180" t="s">
        <v>34</v>
      </c>
      <c r="C83" s="172">
        <v>10</v>
      </c>
      <c r="D83" s="559" t="str">
        <f>Exhibit_II!$C$160</f>
        <v>For salaries paid from more than one source, fiscal records do not clearly define payments among the funding sources.</v>
      </c>
      <c r="E83" s="560"/>
      <c r="F83" s="560"/>
      <c r="G83" s="561"/>
      <c r="H83" s="559"/>
      <c r="I83" s="561"/>
      <c r="J83" s="205"/>
    </row>
    <row r="84" spans="2:10" s="167" customFormat="1" ht="71.25" customHeight="1" x14ac:dyDescent="0.25">
      <c r="B84" s="180" t="s">
        <v>34</v>
      </c>
      <c r="C84" s="172">
        <v>11</v>
      </c>
      <c r="D84" s="559" t="str">
        <f>Exhibit_II!$C$149</f>
        <v>The HHS PMS withdrawal information does not match the information from the grantee’s drawdown requests tracking.</v>
      </c>
      <c r="E84" s="560"/>
      <c r="F84" s="560"/>
      <c r="G84" s="561"/>
      <c r="H84" s="559"/>
      <c r="I84" s="561"/>
      <c r="J84" s="205"/>
    </row>
    <row r="85" spans="2:10" s="167" customFormat="1" ht="71.25" customHeight="1" x14ac:dyDescent="0.25">
      <c r="B85" s="180" t="s">
        <v>34</v>
      </c>
      <c r="C85" s="172">
        <v>12</v>
      </c>
      <c r="D85" s="559" t="str">
        <f>Exhibit_II!$C$150</f>
        <v>None</v>
      </c>
      <c r="E85" s="560"/>
      <c r="F85" s="560"/>
      <c r="G85" s="561"/>
      <c r="H85" s="559"/>
      <c r="I85" s="561"/>
      <c r="J85" s="205"/>
    </row>
    <row r="86" spans="2:10" s="167" customFormat="1" ht="71.25" customHeight="1" x14ac:dyDescent="0.25">
      <c r="B86" s="180" t="s">
        <v>37</v>
      </c>
      <c r="C86" s="172">
        <v>2</v>
      </c>
      <c r="D86" s="559" t="str">
        <f>Exhibit_II!$C$171</f>
        <v>N/A</v>
      </c>
      <c r="E86" s="560"/>
      <c r="F86" s="560"/>
      <c r="G86" s="561"/>
      <c r="H86" s="559"/>
      <c r="I86" s="561"/>
      <c r="J86" s="205"/>
    </row>
    <row r="87" spans="2:10" s="167" customFormat="1" ht="71.25" customHeight="1" x14ac:dyDescent="0.25">
      <c r="B87" s="185" t="s">
        <v>37</v>
      </c>
      <c r="C87" s="186">
        <v>3</v>
      </c>
      <c r="D87" s="562" t="str">
        <f>Exhibit_II!$C$172</f>
        <v>N/A</v>
      </c>
      <c r="E87" s="563"/>
      <c r="F87" s="563"/>
      <c r="G87" s="564"/>
      <c r="H87" s="562"/>
      <c r="I87" s="564"/>
      <c r="J87" s="206"/>
    </row>
    <row r="88" spans="2:10" s="167" customFormat="1" ht="71.25" customHeight="1" x14ac:dyDescent="0.25">
      <c r="B88" s="185" t="s">
        <v>1071</v>
      </c>
      <c r="C88" s="186">
        <v>1</v>
      </c>
      <c r="D88" s="562" t="str">
        <f>Exhibit_II!$C$186</f>
        <v>The grantee does not maintain a Comprehensive Data Quality Plan to ensure completeness, timeliness, and accuracy of HMIS data.</v>
      </c>
      <c r="E88" s="563"/>
      <c r="F88" s="563"/>
      <c r="G88" s="564"/>
      <c r="H88" s="223"/>
      <c r="I88" s="224"/>
      <c r="J88" s="206"/>
    </row>
    <row r="89" spans="2:10" s="167" customFormat="1" ht="71.25" customHeight="1" x14ac:dyDescent="0.25">
      <c r="B89" s="185" t="s">
        <v>1071</v>
      </c>
      <c r="C89" s="186">
        <v>2</v>
      </c>
      <c r="D89" s="562" t="str">
        <f>Exhibit_II!$C$187</f>
        <v>The Data Quality Plan does not specifically detail staff responsibility including:  timelines for data entry and HMIS Repository uploads, and ongoing quality assurance procedures.</v>
      </c>
      <c r="E89" s="563"/>
      <c r="F89" s="563"/>
      <c r="G89" s="564"/>
      <c r="H89" s="223"/>
      <c r="I89" s="224"/>
      <c r="J89" s="206"/>
    </row>
    <row r="90" spans="2:10" s="167" customFormat="1" ht="71.25" customHeight="1" x14ac:dyDescent="0.25">
      <c r="B90" s="185" t="s">
        <v>1071</v>
      </c>
      <c r="C90" s="186">
        <v>3</v>
      </c>
      <c r="D90" s="562" t="str">
        <f>Exhibit_II!$C$181</f>
        <v>The grantee does not successfully upload all client information into the SSVF HMIS Repository on a monthly basis.</v>
      </c>
      <c r="E90" s="563"/>
      <c r="F90" s="563"/>
      <c r="G90" s="564"/>
      <c r="H90" s="223"/>
      <c r="I90" s="224"/>
      <c r="J90" s="206"/>
    </row>
    <row r="91" spans="2:10" s="167" customFormat="1" ht="71.25" customHeight="1" x14ac:dyDescent="0.25">
      <c r="B91" s="185" t="s">
        <v>1071</v>
      </c>
      <c r="C91" s="186">
        <v>4</v>
      </c>
      <c r="D91" s="562" t="str">
        <f>Exhibit_II!$C$182</f>
        <v>The grantee is not entering or exporting data to all CoCs served.</v>
      </c>
      <c r="E91" s="563"/>
      <c r="F91" s="563"/>
      <c r="G91" s="564"/>
      <c r="H91" s="223"/>
      <c r="I91" s="224"/>
      <c r="J91" s="206"/>
    </row>
    <row r="92" spans="2:10" s="167" customFormat="1" ht="71.25" customHeight="1" x14ac:dyDescent="0.25">
      <c r="B92" s="185" t="s">
        <v>1071</v>
      </c>
      <c r="C92" s="186">
        <v>5</v>
      </c>
      <c r="D92" s="562" t="str">
        <f>Exhibit_II!$C$183</f>
        <v>Client file data is not accurately entered into the grantee's HMIS system.</v>
      </c>
      <c r="E92" s="563"/>
      <c r="F92" s="563"/>
      <c r="G92" s="564"/>
      <c r="H92" s="223"/>
      <c r="I92" s="224"/>
      <c r="J92" s="206"/>
    </row>
    <row r="93" spans="2:10" s="167" customFormat="1" ht="71.25" customHeight="1" x14ac:dyDescent="0.25">
      <c r="B93" s="185" t="s">
        <v>1071</v>
      </c>
      <c r="C93" s="186">
        <v>6</v>
      </c>
      <c r="D93" s="562" t="str">
        <f>Exhibit_II!$C$188</f>
        <v>TFA payments are not captured in the grantee's HMIS data and/or TFA amounts do not reconcile with client file documentation/HHS drawdowns.</v>
      </c>
      <c r="E93" s="563"/>
      <c r="F93" s="563"/>
      <c r="G93" s="564"/>
      <c r="H93" s="223"/>
      <c r="I93" s="224"/>
      <c r="J93" s="206"/>
    </row>
    <row r="94" spans="2:10" s="167" customFormat="1" ht="71.25" customHeight="1" x14ac:dyDescent="0.25">
      <c r="B94" s="181" t="s">
        <v>862</v>
      </c>
      <c r="C94" s="174">
        <v>2</v>
      </c>
      <c r="D94" s="559" t="s">
        <v>294</v>
      </c>
      <c r="E94" s="560"/>
      <c r="F94" s="560"/>
      <c r="G94" s="175" t="str">
        <f>Exhibit_II!$E$195</f>
        <v>N/A</v>
      </c>
      <c r="H94" s="559"/>
      <c r="I94" s="561"/>
      <c r="J94" s="205"/>
    </row>
    <row r="95" spans="2:10" s="167" customFormat="1" ht="71.25" customHeight="1" x14ac:dyDescent="0.25">
      <c r="B95" s="181" t="s">
        <v>862</v>
      </c>
      <c r="C95" s="174">
        <v>3</v>
      </c>
      <c r="D95" s="559" t="s">
        <v>295</v>
      </c>
      <c r="E95" s="560"/>
      <c r="F95" s="560"/>
      <c r="G95" s="175" t="str">
        <f>Exhibit_II!$E$196</f>
        <v>N/A</v>
      </c>
      <c r="H95" s="559"/>
      <c r="I95" s="561"/>
      <c r="J95" s="205"/>
    </row>
    <row r="96" spans="2:10" s="167" customFormat="1" ht="71.25" customHeight="1" x14ac:dyDescent="0.25">
      <c r="B96" s="181" t="s">
        <v>862</v>
      </c>
      <c r="C96" s="174">
        <v>4</v>
      </c>
      <c r="D96" s="559" t="s">
        <v>296</v>
      </c>
      <c r="E96" s="560"/>
      <c r="F96" s="560"/>
      <c r="G96" s="175" t="str">
        <f>Exhibit_II!$E$197</f>
        <v>N/A</v>
      </c>
      <c r="H96" s="559"/>
      <c r="I96" s="561"/>
      <c r="J96" s="205"/>
    </row>
    <row r="97" spans="2:10" s="167" customFormat="1" ht="71.25" customHeight="1" x14ac:dyDescent="0.25">
      <c r="B97" s="181" t="s">
        <v>862</v>
      </c>
      <c r="C97" s="174">
        <v>5</v>
      </c>
      <c r="D97" s="559" t="s">
        <v>302</v>
      </c>
      <c r="E97" s="560"/>
      <c r="F97" s="560"/>
      <c r="G97" s="175" t="str">
        <f>Exhibit_II!$E$198</f>
        <v>N/A</v>
      </c>
      <c r="H97" s="559"/>
      <c r="I97" s="561"/>
      <c r="J97" s="205"/>
    </row>
    <row r="98" spans="2:10" s="167" customFormat="1" ht="71.25" customHeight="1" thickBot="1" x14ac:dyDescent="0.3">
      <c r="B98" s="182" t="s">
        <v>862</v>
      </c>
      <c r="C98" s="183">
        <v>6</v>
      </c>
      <c r="D98" s="565" t="s">
        <v>297</v>
      </c>
      <c r="E98" s="566"/>
      <c r="F98" s="566"/>
      <c r="G98" s="184" t="str">
        <f>Exhibit_II!$E$199</f>
        <v>N/A</v>
      </c>
      <c r="H98" s="565"/>
      <c r="I98" s="572"/>
      <c r="J98" s="207"/>
    </row>
    <row r="99" spans="2:10" ht="16.5" thickBot="1" x14ac:dyDescent="0.3">
      <c r="B99" s="169"/>
      <c r="C99" s="170"/>
      <c r="D99" s="171"/>
      <c r="E99" s="171"/>
      <c r="F99" s="171"/>
      <c r="G99" s="171"/>
      <c r="H99" s="170"/>
      <c r="I99" s="170"/>
      <c r="J99" s="171"/>
    </row>
    <row r="100" spans="2:10" ht="18.75" x14ac:dyDescent="0.3">
      <c r="B100" s="202" t="s">
        <v>857</v>
      </c>
      <c r="C100" s="192"/>
      <c r="D100" s="549"/>
      <c r="E100" s="549"/>
      <c r="F100" s="549"/>
      <c r="G100" s="549"/>
      <c r="H100" s="549"/>
      <c r="I100" s="549"/>
      <c r="J100" s="193"/>
    </row>
    <row r="101" spans="2:10" ht="18.75" x14ac:dyDescent="0.3">
      <c r="B101" s="203" t="s">
        <v>850</v>
      </c>
      <c r="C101" s="194"/>
      <c r="D101" s="550"/>
      <c r="E101" s="550"/>
      <c r="F101" s="550"/>
      <c r="G101" s="194"/>
      <c r="H101" s="194"/>
      <c r="I101" s="194"/>
      <c r="J101" s="195"/>
    </row>
    <row r="102" spans="2:10" ht="15.75" thickBot="1" x14ac:dyDescent="0.3">
      <c r="B102" s="196"/>
      <c r="C102" s="197"/>
      <c r="D102" s="197"/>
      <c r="E102" s="197"/>
      <c r="F102" s="197"/>
      <c r="G102" s="197"/>
      <c r="H102" s="197"/>
      <c r="I102" s="197"/>
      <c r="J102" s="198"/>
    </row>
    <row r="103" spans="2:10" x14ac:dyDescent="0.25"/>
    <row r="104" spans="2:10" hidden="1" x14ac:dyDescent="0.25"/>
    <row r="105" spans="2:10" hidden="1" x14ac:dyDescent="0.25"/>
    <row r="106" spans="2:10" hidden="1" x14ac:dyDescent="0.25"/>
    <row r="107" spans="2:10" hidden="1" x14ac:dyDescent="0.25"/>
    <row r="108" spans="2:10" hidden="1" x14ac:dyDescent="0.25"/>
    <row r="109" spans="2:10" hidden="1" x14ac:dyDescent="0.25"/>
    <row r="110" spans="2:10" hidden="1" x14ac:dyDescent="0.25"/>
    <row r="111" spans="2:10" hidden="1" x14ac:dyDescent="0.25"/>
    <row r="112" spans="2:1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x14ac:dyDescent="0.25"/>
  </sheetData>
  <sheetProtection password="DB6B" sheet="1" objects="1" scenarios="1"/>
  <protectedRanges>
    <protectedRange sqref="D100:D101 H24:J98" name="Range1"/>
  </protectedRanges>
  <mergeCells count="161">
    <mergeCell ref="D98:F98"/>
    <mergeCell ref="B15:J15"/>
    <mergeCell ref="B8:J8"/>
    <mergeCell ref="B9:J9"/>
    <mergeCell ref="H95:I95"/>
    <mergeCell ref="H96:I96"/>
    <mergeCell ref="H97:I97"/>
    <mergeCell ref="H98:I98"/>
    <mergeCell ref="H84:I84"/>
    <mergeCell ref="H85:I85"/>
    <mergeCell ref="H86:I86"/>
    <mergeCell ref="H87:I87"/>
    <mergeCell ref="H94:I94"/>
    <mergeCell ref="H78:I78"/>
    <mergeCell ref="H79:I79"/>
    <mergeCell ref="H80:I80"/>
    <mergeCell ref="H81:I81"/>
    <mergeCell ref="H82:I82"/>
    <mergeCell ref="H83:I83"/>
    <mergeCell ref="H73:I73"/>
    <mergeCell ref="H74:I74"/>
    <mergeCell ref="H75:I75"/>
    <mergeCell ref="H76:I76"/>
    <mergeCell ref="H77:I77"/>
    <mergeCell ref="H67:I67"/>
    <mergeCell ref="H68:I68"/>
    <mergeCell ref="H69:I69"/>
    <mergeCell ref="H70:I70"/>
    <mergeCell ref="H71:I71"/>
    <mergeCell ref="H72:I72"/>
    <mergeCell ref="H61:I61"/>
    <mergeCell ref="H62:I62"/>
    <mergeCell ref="H63:I63"/>
    <mergeCell ref="H64:I64"/>
    <mergeCell ref="H65:I65"/>
    <mergeCell ref="H66:I66"/>
    <mergeCell ref="H55:I55"/>
    <mergeCell ref="H56:I56"/>
    <mergeCell ref="H57:I57"/>
    <mergeCell ref="H58:I58"/>
    <mergeCell ref="H59:I59"/>
    <mergeCell ref="H60:I60"/>
    <mergeCell ref="H49:I49"/>
    <mergeCell ref="H50:I50"/>
    <mergeCell ref="H51:I51"/>
    <mergeCell ref="H52:I52"/>
    <mergeCell ref="H53:I53"/>
    <mergeCell ref="H54:I54"/>
    <mergeCell ref="H43:I43"/>
    <mergeCell ref="H44:I44"/>
    <mergeCell ref="H45:I45"/>
    <mergeCell ref="H46:I46"/>
    <mergeCell ref="H47:I47"/>
    <mergeCell ref="H48:I48"/>
    <mergeCell ref="H38:I38"/>
    <mergeCell ref="H39:I39"/>
    <mergeCell ref="H40:I40"/>
    <mergeCell ref="H41:I41"/>
    <mergeCell ref="H42:I42"/>
    <mergeCell ref="H32:I32"/>
    <mergeCell ref="H33:I33"/>
    <mergeCell ref="H34:I34"/>
    <mergeCell ref="H35:I35"/>
    <mergeCell ref="H36:I36"/>
    <mergeCell ref="H37:I37"/>
    <mergeCell ref="H24:I24"/>
    <mergeCell ref="H25:I25"/>
    <mergeCell ref="H26:I26"/>
    <mergeCell ref="H27:I27"/>
    <mergeCell ref="H28:I28"/>
    <mergeCell ref="H29:I29"/>
    <mergeCell ref="H30:I30"/>
    <mergeCell ref="H31:I31"/>
    <mergeCell ref="D87:G87"/>
    <mergeCell ref="D94:F94"/>
    <mergeCell ref="D95:F95"/>
    <mergeCell ref="D96:F96"/>
    <mergeCell ref="D97:F97"/>
    <mergeCell ref="D82:G82"/>
    <mergeCell ref="D83:G83"/>
    <mergeCell ref="D84:G84"/>
    <mergeCell ref="D85:G85"/>
    <mergeCell ref="D86:G86"/>
    <mergeCell ref="D88:G88"/>
    <mergeCell ref="D89:G89"/>
    <mergeCell ref="D90:G90"/>
    <mergeCell ref="D91:G91"/>
    <mergeCell ref="D92:G92"/>
    <mergeCell ref="D93:G93"/>
    <mergeCell ref="D76:G76"/>
    <mergeCell ref="D77:G77"/>
    <mergeCell ref="D78:G78"/>
    <mergeCell ref="D79:G79"/>
    <mergeCell ref="D80:G80"/>
    <mergeCell ref="D81:G81"/>
    <mergeCell ref="D71:G71"/>
    <mergeCell ref="D72:G72"/>
    <mergeCell ref="D73:G73"/>
    <mergeCell ref="D74:G74"/>
    <mergeCell ref="D75:G75"/>
    <mergeCell ref="D67:G67"/>
    <mergeCell ref="D68:G68"/>
    <mergeCell ref="D69:G69"/>
    <mergeCell ref="D70:G70"/>
    <mergeCell ref="D59:G59"/>
    <mergeCell ref="D60:G60"/>
    <mergeCell ref="D61:G61"/>
    <mergeCell ref="D62:G62"/>
    <mergeCell ref="D63:G63"/>
    <mergeCell ref="D64:G64"/>
    <mergeCell ref="D58:G58"/>
    <mergeCell ref="D45:G45"/>
    <mergeCell ref="D46:G46"/>
    <mergeCell ref="D47:G47"/>
    <mergeCell ref="D48:G48"/>
    <mergeCell ref="D49:G49"/>
    <mergeCell ref="D50:G50"/>
    <mergeCell ref="D65:G65"/>
    <mergeCell ref="D66:G66"/>
    <mergeCell ref="D30:G30"/>
    <mergeCell ref="D31:G31"/>
    <mergeCell ref="D32:G32"/>
    <mergeCell ref="D33:G33"/>
    <mergeCell ref="D53:G53"/>
    <mergeCell ref="D54:G54"/>
    <mergeCell ref="D55:G55"/>
    <mergeCell ref="D56:G56"/>
    <mergeCell ref="D57:G57"/>
    <mergeCell ref="D100:I100"/>
    <mergeCell ref="D101:F101"/>
    <mergeCell ref="D23:G23"/>
    <mergeCell ref="H23:I23"/>
    <mergeCell ref="B22:J22"/>
    <mergeCell ref="D24:G24"/>
    <mergeCell ref="D25:G25"/>
    <mergeCell ref="D26:G26"/>
    <mergeCell ref="D27:G27"/>
    <mergeCell ref="D51:G51"/>
    <mergeCell ref="D52:G52"/>
    <mergeCell ref="D43:G43"/>
    <mergeCell ref="D44:G44"/>
    <mergeCell ref="D36:G36"/>
    <mergeCell ref="D37:G37"/>
    <mergeCell ref="D34:G34"/>
    <mergeCell ref="D35:G35"/>
    <mergeCell ref="D38:G38"/>
    <mergeCell ref="D39:G39"/>
    <mergeCell ref="D40:G40"/>
    <mergeCell ref="D41:G41"/>
    <mergeCell ref="D42:G42"/>
    <mergeCell ref="D28:G28"/>
    <mergeCell ref="D29:G29"/>
    <mergeCell ref="D13:F13"/>
    <mergeCell ref="G13:I13"/>
    <mergeCell ref="C16:I16"/>
    <mergeCell ref="C20:I20"/>
    <mergeCell ref="G1:H1"/>
    <mergeCell ref="D11:F11"/>
    <mergeCell ref="G11:I11"/>
    <mergeCell ref="D12:F12"/>
    <mergeCell ref="G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opLeftCell="C50" workbookViewId="0">
      <selection activeCell="I17" sqref="I17"/>
    </sheetView>
  </sheetViews>
  <sheetFormatPr defaultRowHeight="15" x14ac:dyDescent="0.25"/>
  <cols>
    <col min="1" max="1" width="9.42578125" style="22" customWidth="1"/>
    <col min="2" max="2" width="9.7109375" style="21" customWidth="1"/>
    <col min="3" max="3" width="14.28515625" style="21" bestFit="1" customWidth="1"/>
    <col min="4" max="6" width="12.7109375" style="22" customWidth="1"/>
    <col min="7" max="7" width="15.28515625" style="22" customWidth="1"/>
    <col min="8" max="8" width="17.28515625" style="22" bestFit="1" customWidth="1"/>
    <col min="9" max="9" width="90.5703125" style="21" bestFit="1" customWidth="1"/>
    <col min="10" max="16384" width="9.140625" style="21"/>
  </cols>
  <sheetData>
    <row r="1" spans="1:9" ht="15.75" x14ac:dyDescent="0.25">
      <c r="A1" s="20" t="s">
        <v>19</v>
      </c>
    </row>
    <row r="2" spans="1:9" ht="15.75" x14ac:dyDescent="0.25">
      <c r="A2" s="20"/>
    </row>
    <row r="3" spans="1:9" ht="15.75" x14ac:dyDescent="0.25">
      <c r="A3" s="20"/>
      <c r="B3" s="20" t="s">
        <v>299</v>
      </c>
      <c r="C3" s="22">
        <f>'Exhibit I Coverpage'!$C$12</f>
        <v>0</v>
      </c>
    </row>
    <row r="5" spans="1:9" s="24" customFormat="1" x14ac:dyDescent="0.25">
      <c r="A5" s="23" t="s">
        <v>20</v>
      </c>
      <c r="B5" s="23" t="s">
        <v>10</v>
      </c>
      <c r="C5" s="23" t="s">
        <v>174</v>
      </c>
      <c r="D5" s="23" t="s">
        <v>62</v>
      </c>
      <c r="E5" s="23" t="s">
        <v>63</v>
      </c>
      <c r="F5" s="23" t="s">
        <v>66</v>
      </c>
      <c r="G5" s="23" t="s">
        <v>59</v>
      </c>
      <c r="H5" s="23" t="s">
        <v>178</v>
      </c>
      <c r="I5" s="23" t="s">
        <v>298</v>
      </c>
    </row>
    <row r="6" spans="1:9" x14ac:dyDescent="0.25">
      <c r="A6" s="14" t="s">
        <v>21</v>
      </c>
      <c r="B6" s="14">
        <v>1</v>
      </c>
      <c r="C6" s="14" t="str">
        <f>CONCATENATE(A6,B6)</f>
        <v>A1</v>
      </c>
      <c r="D6" s="14" t="b">
        <v>0</v>
      </c>
      <c r="E6" s="14" t="b">
        <v>0</v>
      </c>
      <c r="F6" s="25"/>
      <c r="G6" s="14" t="str">
        <f>IF(AND($D$6=TRUE,$E$6=FALSE),"PASS","FAIL")</f>
        <v>FAIL</v>
      </c>
      <c r="H6" s="14">
        <f>IF($G$6="PASS",1,IF($G$6="N/A",1,0))</f>
        <v>0</v>
      </c>
      <c r="I6" s="104" t="s">
        <v>198</v>
      </c>
    </row>
    <row r="7" spans="1:9" x14ac:dyDescent="0.25">
      <c r="A7" s="14" t="s">
        <v>21</v>
      </c>
      <c r="B7" s="14">
        <v>2</v>
      </c>
      <c r="C7" s="14" t="str">
        <f t="shared" ref="C7:C70" si="0">CONCATENATE(A7,B7)</f>
        <v>A2</v>
      </c>
      <c r="D7" s="14" t="b">
        <v>0</v>
      </c>
      <c r="E7" s="14" t="b">
        <v>0</v>
      </c>
      <c r="F7" s="25"/>
      <c r="G7" s="14" t="str">
        <f>IF(AND($D$7=TRUE,$E$7=FALSE),"PASS","FAIL")</f>
        <v>FAIL</v>
      </c>
      <c r="H7" s="14">
        <f>IF($G$7="PASS",1,IF($G$7="N/A",1,0))</f>
        <v>0</v>
      </c>
      <c r="I7" s="104" t="s">
        <v>190</v>
      </c>
    </row>
    <row r="8" spans="1:9" x14ac:dyDescent="0.25">
      <c r="A8" s="14" t="s">
        <v>21</v>
      </c>
      <c r="B8" s="14">
        <v>3</v>
      </c>
      <c r="C8" s="14" t="str">
        <f t="shared" si="0"/>
        <v>A3</v>
      </c>
      <c r="D8" s="14" t="b">
        <v>0</v>
      </c>
      <c r="E8" s="14" t="b">
        <v>0</v>
      </c>
      <c r="F8" s="14" t="b">
        <v>0</v>
      </c>
      <c r="G8" s="14" t="str">
        <f>IF(AND($D$8=TRUE,$F$8=FALSE,$E$8=FALSE),"PASS",(IF(AND($E$8=FALSE,$F$8=TRUE,$D$8=FALSE),"PASS","FAIL")))</f>
        <v>FAIL</v>
      </c>
      <c r="H8" s="14">
        <f>IF($G$8="PASS",1,IF($G$8="N/A",1,0))</f>
        <v>0</v>
      </c>
      <c r="I8" s="104" t="s">
        <v>191</v>
      </c>
    </row>
    <row r="9" spans="1:9" x14ac:dyDescent="0.25">
      <c r="A9" s="14" t="s">
        <v>21</v>
      </c>
      <c r="B9" s="14" t="s">
        <v>61</v>
      </c>
      <c r="C9" s="14" t="str">
        <f t="shared" si="0"/>
        <v>A4a</v>
      </c>
      <c r="D9" s="14" t="b">
        <v>0</v>
      </c>
      <c r="E9" s="14" t="b">
        <v>0</v>
      </c>
      <c r="F9" s="14" t="b">
        <v>0</v>
      </c>
      <c r="G9" s="14" t="str">
        <f>IF(AND($D$9=TRUE,$F$9=FALSE,$E$9=FALSE),"PASS",(IF(AND($E$9=FALSE,$F$9=TRUE,$D$9=FALSE),"PASS","FAIL")))</f>
        <v>FAIL</v>
      </c>
      <c r="H9" s="14">
        <f>IF($G$9="PASS",1,IF($G$9="N/A",1,0))</f>
        <v>0</v>
      </c>
      <c r="I9" s="104" t="s">
        <v>192</v>
      </c>
    </row>
    <row r="10" spans="1:9" x14ac:dyDescent="0.25">
      <c r="A10" s="14" t="s">
        <v>21</v>
      </c>
      <c r="B10" s="14" t="s">
        <v>60</v>
      </c>
      <c r="C10" s="14" t="str">
        <f t="shared" si="0"/>
        <v>A4b</v>
      </c>
      <c r="D10" s="14" t="b">
        <v>0</v>
      </c>
      <c r="E10" s="14" t="b">
        <v>0</v>
      </c>
      <c r="F10" s="14" t="b">
        <v>0</v>
      </c>
      <c r="G10" s="14" t="str">
        <f>IF(AND($D$10=TRUE,$F$10=FALSE,$E$10=FALSE),"PASS",(IF(AND($E$10=FALSE,$F$10=TRUE,$D$10=FALSE),"PASS","FAIL")))</f>
        <v>FAIL</v>
      </c>
      <c r="H10" s="14">
        <f>IF($G$10="PASS",1,IF($G$10="N/A",1,0))</f>
        <v>0</v>
      </c>
      <c r="I10" s="104" t="s">
        <v>304</v>
      </c>
    </row>
    <row r="11" spans="1:9" x14ac:dyDescent="0.25">
      <c r="A11" s="14" t="s">
        <v>22</v>
      </c>
      <c r="B11" s="14">
        <v>1</v>
      </c>
      <c r="C11" s="14" t="str">
        <f t="shared" si="0"/>
        <v>B1</v>
      </c>
      <c r="D11" s="14" t="b">
        <v>0</v>
      </c>
      <c r="E11" s="14" t="b">
        <v>0</v>
      </c>
      <c r="F11" s="25"/>
      <c r="G11" s="14" t="str">
        <f>IF(AND($D$11=TRUE,$E$11=FALSE),"PASS","FAIL")</f>
        <v>FAIL</v>
      </c>
      <c r="H11" s="14">
        <f>IF($G$11="PASS",1,IF($G$11="N/A",1,0))</f>
        <v>0</v>
      </c>
      <c r="I11" s="104" t="s">
        <v>200</v>
      </c>
    </row>
    <row r="12" spans="1:9" x14ac:dyDescent="0.25">
      <c r="A12" s="14" t="s">
        <v>22</v>
      </c>
      <c r="B12" s="14">
        <v>2</v>
      </c>
      <c r="C12" s="14" t="str">
        <f t="shared" si="0"/>
        <v>B2</v>
      </c>
      <c r="D12" s="14" t="b">
        <v>0</v>
      </c>
      <c r="E12" s="14" t="b">
        <v>0</v>
      </c>
      <c r="F12" s="25"/>
      <c r="G12" s="14" t="str">
        <f>IF(AND($D$12=TRUE,$E$12=FALSE),"PASS","FAIL")</f>
        <v>FAIL</v>
      </c>
      <c r="H12" s="14">
        <f>IF($G$12="PASS",1,IF($G$12="N/A",1,0))</f>
        <v>0</v>
      </c>
      <c r="I12" s="104" t="s">
        <v>201</v>
      </c>
    </row>
    <row r="13" spans="1:9" x14ac:dyDescent="0.25">
      <c r="A13" s="14" t="s">
        <v>22</v>
      </c>
      <c r="B13" s="14">
        <v>3</v>
      </c>
      <c r="C13" s="14" t="str">
        <f t="shared" si="0"/>
        <v>B3</v>
      </c>
      <c r="D13" s="14" t="b">
        <v>0</v>
      </c>
      <c r="E13" s="14" t="b">
        <v>0</v>
      </c>
      <c r="F13" s="25"/>
      <c r="G13" s="14" t="str">
        <f>IF(AND($D$13=TRUE,$E$13=FALSE),"PASS","FAIL")</f>
        <v>FAIL</v>
      </c>
      <c r="H13" s="14">
        <f>IF($G$13="PASS",1,IF($G$13="N/A",1,0))</f>
        <v>0</v>
      </c>
      <c r="I13" s="226" t="s">
        <v>202</v>
      </c>
    </row>
    <row r="14" spans="1:9" x14ac:dyDescent="0.25">
      <c r="A14" s="14" t="s">
        <v>22</v>
      </c>
      <c r="B14" s="225">
        <v>4</v>
      </c>
      <c r="C14" s="14" t="str">
        <f t="shared" si="0"/>
        <v>B4</v>
      </c>
      <c r="D14" s="14" t="b">
        <v>0</v>
      </c>
      <c r="E14" s="14" t="b">
        <v>0</v>
      </c>
      <c r="F14" s="25"/>
      <c r="G14" s="14" t="str">
        <f>IF(AND($D$14=TRUE,$E$14=FALSE),"PASS","FAIL")</f>
        <v>FAIL</v>
      </c>
      <c r="H14" s="14">
        <f>IF($G$14="PASS",1,IF($G$14="N/A",1,0))</f>
        <v>0</v>
      </c>
      <c r="I14" s="226" t="s">
        <v>203</v>
      </c>
    </row>
    <row r="15" spans="1:9" x14ac:dyDescent="0.25">
      <c r="A15" s="14" t="s">
        <v>22</v>
      </c>
      <c r="B15" s="225">
        <v>5</v>
      </c>
      <c r="C15" s="14" t="str">
        <f t="shared" si="0"/>
        <v>B5</v>
      </c>
      <c r="D15" s="14" t="b">
        <v>0</v>
      </c>
      <c r="E15" s="14" t="b">
        <v>0</v>
      </c>
      <c r="F15" s="25"/>
      <c r="G15" s="14" t="str">
        <f>IF(AND($D$15=TRUE,$E$15=FALSE),"PASS","FAIL")</f>
        <v>FAIL</v>
      </c>
      <c r="H15" s="14">
        <f>IF($G$15="PASS",1,IF($G$15="N/A",1,0))</f>
        <v>0</v>
      </c>
      <c r="I15" s="226" t="s">
        <v>1061</v>
      </c>
    </row>
    <row r="16" spans="1:9" x14ac:dyDescent="0.25">
      <c r="A16" s="14" t="s">
        <v>22</v>
      </c>
      <c r="B16" s="225">
        <v>6</v>
      </c>
      <c r="C16" s="14" t="str">
        <f t="shared" si="0"/>
        <v>B6</v>
      </c>
      <c r="D16" s="14" t="b">
        <v>0</v>
      </c>
      <c r="E16" s="14" t="b">
        <v>0</v>
      </c>
      <c r="F16" s="25"/>
      <c r="G16" s="14" t="str">
        <f>IF(AND($D$16=TRUE,$E$16=FALSE),"PASS","FAIL")</f>
        <v>FAIL</v>
      </c>
      <c r="H16" s="14">
        <f>IF($G$16="PASS",1,IF($G$16="N/A",1,0))</f>
        <v>0</v>
      </c>
      <c r="I16" s="226" t="s">
        <v>1062</v>
      </c>
    </row>
    <row r="17" spans="1:9" x14ac:dyDescent="0.25">
      <c r="A17" s="14" t="s">
        <v>22</v>
      </c>
      <c r="B17" s="225">
        <v>7</v>
      </c>
      <c r="C17" s="14" t="str">
        <f t="shared" si="0"/>
        <v>B7</v>
      </c>
      <c r="D17" s="14" t="b">
        <v>0</v>
      </c>
      <c r="E17" s="14" t="b">
        <v>0</v>
      </c>
      <c r="F17" s="25"/>
      <c r="G17" s="14" t="str">
        <f>IF(AND($D$17=TRUE,$E$17=FALSE),"PASS","FAIL")</f>
        <v>FAIL</v>
      </c>
      <c r="H17" s="14">
        <f>IF($G$17="PASS",1,IF($G$17="N/A",1,0))</f>
        <v>0</v>
      </c>
      <c r="I17" s="226" t="s">
        <v>1095</v>
      </c>
    </row>
    <row r="18" spans="1:9" x14ac:dyDescent="0.25">
      <c r="A18" s="14" t="s">
        <v>22</v>
      </c>
      <c r="B18" s="225">
        <v>8</v>
      </c>
      <c r="C18" s="14" t="str">
        <f t="shared" si="0"/>
        <v>B8</v>
      </c>
      <c r="D18" s="14" t="b">
        <v>0</v>
      </c>
      <c r="E18" s="14" t="b">
        <v>0</v>
      </c>
      <c r="F18" s="25"/>
      <c r="G18" s="14" t="str">
        <f>IF(AND($D$18=TRUE,$E$18=FALSE),"PASS","FAIL")</f>
        <v>FAIL</v>
      </c>
      <c r="H18" s="14">
        <f>IF($G$18="PASS",1,IF($G$18="N/A",1,0))</f>
        <v>0</v>
      </c>
      <c r="I18" s="226" t="s">
        <v>841</v>
      </c>
    </row>
    <row r="19" spans="1:9" x14ac:dyDescent="0.25">
      <c r="A19" s="14" t="s">
        <v>22</v>
      </c>
      <c r="B19" s="225">
        <v>9</v>
      </c>
      <c r="C19" s="14" t="str">
        <f t="shared" si="0"/>
        <v>B9</v>
      </c>
      <c r="D19" s="14" t="b">
        <v>0</v>
      </c>
      <c r="E19" s="14" t="b">
        <v>0</v>
      </c>
      <c r="F19" s="25"/>
      <c r="G19" s="14" t="str">
        <f>IF(AND($D$19=TRUE,$E$19=FALSE),"PASS","FAIL")</f>
        <v>FAIL</v>
      </c>
      <c r="H19" s="14">
        <f>IF($G$19="PASS",1,IF($G$19="N/A",1,0))</f>
        <v>0</v>
      </c>
      <c r="I19" s="226" t="s">
        <v>204</v>
      </c>
    </row>
    <row r="20" spans="1:9" x14ac:dyDescent="0.25">
      <c r="A20" s="14" t="s">
        <v>22</v>
      </c>
      <c r="B20" s="225">
        <v>10</v>
      </c>
      <c r="C20" s="14" t="str">
        <f t="shared" si="0"/>
        <v>B10</v>
      </c>
      <c r="D20" s="14" t="b">
        <v>0</v>
      </c>
      <c r="E20" s="14" t="b">
        <v>0</v>
      </c>
      <c r="F20" s="25"/>
      <c r="G20" s="14" t="str">
        <f>IF(AND($D$20=TRUE,$E$20=FALSE),"PASS","FAIL")</f>
        <v>FAIL</v>
      </c>
      <c r="H20" s="14">
        <f>IF($G$20="PASS",1,IF($G$20="N/A",1,0))</f>
        <v>0</v>
      </c>
      <c r="I20" s="226" t="s">
        <v>839</v>
      </c>
    </row>
    <row r="21" spans="1:9" x14ac:dyDescent="0.25">
      <c r="A21" s="14" t="s">
        <v>22</v>
      </c>
      <c r="B21" s="225">
        <v>11</v>
      </c>
      <c r="C21" s="14" t="str">
        <f t="shared" si="0"/>
        <v>B11</v>
      </c>
      <c r="D21" s="14" t="b">
        <v>0</v>
      </c>
      <c r="E21" s="14" t="b">
        <v>0</v>
      </c>
      <c r="F21" s="25"/>
      <c r="G21" s="14" t="str">
        <f>IF(AND($D$21=TRUE,$E$21=FALSE),"PASS","FAIL")</f>
        <v>FAIL</v>
      </c>
      <c r="H21" s="14">
        <f>IF($G$21="PASS",1,IF($G$21="N/A",1,0))</f>
        <v>0</v>
      </c>
      <c r="I21" s="226" t="s">
        <v>838</v>
      </c>
    </row>
    <row r="22" spans="1:9" x14ac:dyDescent="0.25">
      <c r="A22" s="14" t="s">
        <v>22</v>
      </c>
      <c r="B22" s="225">
        <v>12</v>
      </c>
      <c r="C22" s="14" t="str">
        <f t="shared" si="0"/>
        <v>B12</v>
      </c>
      <c r="D22" s="14" t="b">
        <v>0</v>
      </c>
      <c r="E22" s="14" t="b">
        <v>0</v>
      </c>
      <c r="F22" s="25"/>
      <c r="G22" s="14" t="str">
        <f>IF(AND($D$22=TRUE,$E$22=FALSE),"PASS","FAIL")</f>
        <v>FAIL</v>
      </c>
      <c r="H22" s="14">
        <f>IF($G$22="PASS",1,IF($G$22="N/A",1,0))</f>
        <v>0</v>
      </c>
      <c r="I22" s="226" t="s">
        <v>205</v>
      </c>
    </row>
    <row r="23" spans="1:9" x14ac:dyDescent="0.25">
      <c r="A23" s="14" t="s">
        <v>22</v>
      </c>
      <c r="B23" s="14">
        <v>13</v>
      </c>
      <c r="C23" s="14" t="str">
        <f t="shared" si="0"/>
        <v>B13</v>
      </c>
      <c r="D23" s="14" t="b">
        <v>0</v>
      </c>
      <c r="E23" s="14" t="b">
        <v>0</v>
      </c>
      <c r="F23" s="25"/>
      <c r="G23" s="14" t="str">
        <f>IF(AND($D$23=TRUE,$E$23=FALSE),"PASS","FAIL")</f>
        <v>FAIL</v>
      </c>
      <c r="H23" s="14">
        <f>IF($G$23="PASS",1,IF($G$23="N/A",1,0))</f>
        <v>0</v>
      </c>
      <c r="I23" s="226" t="s">
        <v>206</v>
      </c>
    </row>
    <row r="24" spans="1:9" x14ac:dyDescent="0.25">
      <c r="A24" s="14" t="s">
        <v>25</v>
      </c>
      <c r="B24" s="14" t="s">
        <v>43</v>
      </c>
      <c r="C24" s="14" t="str">
        <f t="shared" si="0"/>
        <v>C1a</v>
      </c>
      <c r="D24" s="573"/>
      <c r="E24" s="574"/>
      <c r="F24" s="575"/>
      <c r="G24" s="14" t="str">
        <f>'Section C'!$H$9</f>
        <v>No</v>
      </c>
      <c r="H24" s="14"/>
      <c r="I24" s="104"/>
    </row>
    <row r="25" spans="1:9" x14ac:dyDescent="0.25">
      <c r="A25" s="14" t="s">
        <v>25</v>
      </c>
      <c r="B25" s="14">
        <v>1</v>
      </c>
      <c r="C25" s="14" t="str">
        <f t="shared" si="0"/>
        <v>C1</v>
      </c>
      <c r="D25" s="14" t="b">
        <v>0</v>
      </c>
      <c r="E25" s="14" t="b">
        <v>0</v>
      </c>
      <c r="F25" s="25"/>
      <c r="G25" s="14" t="str">
        <f>IF($G$24="No","N/A",IF(AND($D$25=TRUE,$E$25=FALSE),"PASS","FAIL"))</f>
        <v>N/A</v>
      </c>
      <c r="H25" s="14">
        <f>IF($G$25="PASS",1,IF($G$25="N/A",1,0))</f>
        <v>1</v>
      </c>
      <c r="I25" s="104" t="s">
        <v>843</v>
      </c>
    </row>
    <row r="26" spans="1:9" x14ac:dyDescent="0.25">
      <c r="A26" s="14" t="s">
        <v>25</v>
      </c>
      <c r="B26" s="14">
        <v>2</v>
      </c>
      <c r="C26" s="14" t="str">
        <f t="shared" si="0"/>
        <v>C2</v>
      </c>
      <c r="D26" s="14" t="b">
        <v>0</v>
      </c>
      <c r="E26" s="14" t="b">
        <v>0</v>
      </c>
      <c r="F26" s="25"/>
      <c r="G26" s="14" t="str">
        <f>IF($G$24="No","N/A",IF(AND($D$26=TRUE,$E$26=FALSE),"PASS","FAIL"))</f>
        <v>N/A</v>
      </c>
      <c r="H26" s="14">
        <f>IF($G$26="PASS",1,IF($G$26="N/A",1,0))</f>
        <v>1</v>
      </c>
      <c r="I26" s="226" t="s">
        <v>842</v>
      </c>
    </row>
    <row r="27" spans="1:9" x14ac:dyDescent="0.25">
      <c r="A27" s="14" t="s">
        <v>25</v>
      </c>
      <c r="B27" s="14">
        <v>3</v>
      </c>
      <c r="C27" s="14" t="str">
        <f t="shared" si="0"/>
        <v>C3</v>
      </c>
      <c r="D27" s="14" t="b">
        <v>0</v>
      </c>
      <c r="E27" s="14" t="b">
        <v>0</v>
      </c>
      <c r="F27" s="25"/>
      <c r="G27" s="14" t="str">
        <f>IF($G$24="No","N/A",IF(AND($D$27=TRUE,$E$27=FALSE),"PASS","FAIL"))</f>
        <v>N/A</v>
      </c>
      <c r="H27" s="14">
        <f>IF($G$27="PASS",1,IF($G$27="N/A",1,0))</f>
        <v>1</v>
      </c>
      <c r="I27" s="226" t="s">
        <v>836</v>
      </c>
    </row>
    <row r="28" spans="1:9" x14ac:dyDescent="0.25">
      <c r="A28" s="14" t="s">
        <v>25</v>
      </c>
      <c r="B28" s="14">
        <v>4</v>
      </c>
      <c r="C28" s="14" t="str">
        <f t="shared" si="0"/>
        <v>C4</v>
      </c>
      <c r="D28" s="14" t="b">
        <v>0</v>
      </c>
      <c r="E28" s="14" t="b">
        <v>0</v>
      </c>
      <c r="F28" s="25"/>
      <c r="G28" s="14" t="str">
        <f>IF($G$24="No","N/A",IF(AND($D$28=TRUE,$E$28=FALSE),"PASS","FAIL"))</f>
        <v>N/A</v>
      </c>
      <c r="H28" s="14">
        <f>IF($G$28="PASS",1,IF($G$28="N/A",1,0))</f>
        <v>1</v>
      </c>
      <c r="I28" s="226" t="s">
        <v>837</v>
      </c>
    </row>
    <row r="29" spans="1:9" x14ac:dyDescent="0.25">
      <c r="A29" s="14" t="s">
        <v>25</v>
      </c>
      <c r="B29" s="14">
        <v>5</v>
      </c>
      <c r="C29" s="14" t="str">
        <f t="shared" si="0"/>
        <v>C5</v>
      </c>
      <c r="D29" s="14" t="b">
        <v>0</v>
      </c>
      <c r="E29" s="14" t="b">
        <v>0</v>
      </c>
      <c r="F29" s="25"/>
      <c r="G29" s="14" t="str">
        <f>IF($G$24="No","N/A",IF(AND($D$29=TRUE,$E$29=FALSE),"PASS","FAIL"))</f>
        <v>N/A</v>
      </c>
      <c r="H29" s="14">
        <f>IF($G$29="PASS",1,IF($G$29="N/A",1,0))</f>
        <v>1</v>
      </c>
      <c r="I29" s="226" t="s">
        <v>220</v>
      </c>
    </row>
    <row r="30" spans="1:9" x14ac:dyDescent="0.25">
      <c r="A30" s="14" t="s">
        <v>28</v>
      </c>
      <c r="B30" s="14">
        <v>1</v>
      </c>
      <c r="C30" s="14" t="str">
        <f t="shared" si="0"/>
        <v>D1</v>
      </c>
      <c r="D30" s="14" t="b">
        <v>0</v>
      </c>
      <c r="E30" s="14" t="b">
        <v>0</v>
      </c>
      <c r="F30" s="25"/>
      <c r="G30" s="14" t="str">
        <f>IF(AND($D$30=TRUE,$E$30=FALSE),"PASS","FAIL")</f>
        <v>FAIL</v>
      </c>
      <c r="H30" s="14">
        <f>IF($G$30="PASS",1,IF($G$30="N/A",1,0))</f>
        <v>0</v>
      </c>
      <c r="I30" s="226" t="s">
        <v>1063</v>
      </c>
    </row>
    <row r="31" spans="1:9" x14ac:dyDescent="0.25">
      <c r="A31" s="14" t="s">
        <v>28</v>
      </c>
      <c r="B31" s="14">
        <v>2</v>
      </c>
      <c r="C31" s="14" t="str">
        <f t="shared" si="0"/>
        <v>D2</v>
      </c>
      <c r="D31" s="14" t="b">
        <v>0</v>
      </c>
      <c r="E31" s="14" t="b">
        <v>0</v>
      </c>
      <c r="F31" s="25"/>
      <c r="G31" s="14" t="str">
        <f>IF(AND($D$31=TRUE,$E$31=FALSE),"PASS","FAIL")</f>
        <v>FAIL</v>
      </c>
      <c r="H31" s="14">
        <f>IF($G$31="PASS",1,IF($G$31="N/A",1,0))</f>
        <v>0</v>
      </c>
      <c r="I31" s="226" t="s">
        <v>226</v>
      </c>
    </row>
    <row r="32" spans="1:9" x14ac:dyDescent="0.25">
      <c r="A32" s="14" t="s">
        <v>28</v>
      </c>
      <c r="B32" s="14">
        <v>3</v>
      </c>
      <c r="C32" s="14" t="str">
        <f t="shared" si="0"/>
        <v>D3</v>
      </c>
      <c r="D32" s="14" t="b">
        <v>0</v>
      </c>
      <c r="E32" s="14" t="b">
        <v>0</v>
      </c>
      <c r="F32" s="25"/>
      <c r="G32" s="14" t="str">
        <f>IF(AND($D$32=TRUE,$E$32=FALSE),"PASS","FAIL")</f>
        <v>FAIL</v>
      </c>
      <c r="H32" s="14">
        <f>IF($G$32="PASS",1,IF($G$32="N/A",1,0))</f>
        <v>0</v>
      </c>
      <c r="I32" s="104" t="s">
        <v>227</v>
      </c>
    </row>
    <row r="33" spans="1:9" x14ac:dyDescent="0.25">
      <c r="A33" s="14" t="s">
        <v>28</v>
      </c>
      <c r="B33" s="14">
        <v>4</v>
      </c>
      <c r="C33" s="14" t="str">
        <f t="shared" si="0"/>
        <v>D4</v>
      </c>
      <c r="D33" s="14" t="b">
        <v>0</v>
      </c>
      <c r="E33" s="14" t="b">
        <v>0</v>
      </c>
      <c r="F33" s="25"/>
      <c r="G33" s="14" t="str">
        <f>IF(AND($D$33=TRUE,$E$33=FALSE),"PASS","FAIL")</f>
        <v>FAIL</v>
      </c>
      <c r="H33" s="14">
        <f>IF($G$33="PASS",1,IF($G$33="N/A",1,0))</f>
        <v>0</v>
      </c>
      <c r="I33" s="104" t="s">
        <v>1064</v>
      </c>
    </row>
    <row r="34" spans="1:9" x14ac:dyDescent="0.25">
      <c r="A34" s="14" t="s">
        <v>28</v>
      </c>
      <c r="B34" s="14">
        <v>5</v>
      </c>
      <c r="C34" s="14" t="str">
        <f t="shared" si="0"/>
        <v>D5</v>
      </c>
      <c r="D34" s="14" t="b">
        <v>0</v>
      </c>
      <c r="E34" s="14" t="b">
        <v>0</v>
      </c>
      <c r="F34" s="25"/>
      <c r="G34" s="14" t="str">
        <f>IF(AND($D$34=TRUE,$E$34=FALSE),"PASS","FAIL")</f>
        <v>FAIL</v>
      </c>
      <c r="H34" s="14">
        <f>IF($G$34="PASS",1,IF($G$34="N/A",1,0))</f>
        <v>0</v>
      </c>
      <c r="I34" s="104" t="s">
        <v>1065</v>
      </c>
    </row>
    <row r="35" spans="1:9" x14ac:dyDescent="0.25">
      <c r="A35" s="14" t="s">
        <v>31</v>
      </c>
      <c r="B35" s="14">
        <v>1</v>
      </c>
      <c r="C35" s="14" t="str">
        <f t="shared" si="0"/>
        <v>E1</v>
      </c>
      <c r="D35" s="14" t="b">
        <v>0</v>
      </c>
      <c r="E35" s="14" t="b">
        <v>0</v>
      </c>
      <c r="F35" s="25"/>
      <c r="G35" s="14" t="str">
        <f>IF(AND($D$35=TRUE,$E$35=FALSE),"PASS","FAIL")</f>
        <v>FAIL</v>
      </c>
      <c r="H35" s="14">
        <f>IF($G$35="PASS",1,IF($G$35="N/A",1,0))</f>
        <v>0</v>
      </c>
      <c r="I35" s="104" t="s">
        <v>845</v>
      </c>
    </row>
    <row r="36" spans="1:9" ht="45" x14ac:dyDescent="0.25">
      <c r="A36" s="14" t="s">
        <v>31</v>
      </c>
      <c r="B36" s="14">
        <v>2</v>
      </c>
      <c r="C36" s="14" t="str">
        <f t="shared" si="0"/>
        <v>E2</v>
      </c>
      <c r="D36" s="14" t="b">
        <v>0</v>
      </c>
      <c r="E36" s="14" t="b">
        <v>0</v>
      </c>
      <c r="F36" s="25"/>
      <c r="G36" s="14" t="str">
        <f>IF(AND($D$36=TRUE,$E$36=FALSE),"PASS","FAIL")</f>
        <v>FAIL</v>
      </c>
      <c r="H36" s="14">
        <f>IF($G$36="PASS",1,IF($G$36="N/A",1,0))</f>
        <v>0</v>
      </c>
      <c r="I36" s="227" t="s">
        <v>1097</v>
      </c>
    </row>
    <row r="37" spans="1:9" x14ac:dyDescent="0.25">
      <c r="A37" s="14" t="s">
        <v>31</v>
      </c>
      <c r="B37" s="14">
        <v>3</v>
      </c>
      <c r="C37" s="14" t="str">
        <f t="shared" si="0"/>
        <v>E3</v>
      </c>
      <c r="D37" s="14" t="b">
        <v>0</v>
      </c>
      <c r="E37" s="14" t="b">
        <v>0</v>
      </c>
      <c r="F37" s="25"/>
      <c r="G37" s="14" t="str">
        <f>IF(AND($D$37=TRUE,$E$37=FALSE),"PASS","FAIL")</f>
        <v>FAIL</v>
      </c>
      <c r="H37" s="14">
        <f>IF($G$37="PASS",1,IF($G$37="N/A",1,0))</f>
        <v>0</v>
      </c>
      <c r="I37" s="226" t="s">
        <v>840</v>
      </c>
    </row>
    <row r="38" spans="1:9" x14ac:dyDescent="0.25">
      <c r="A38" s="14" t="s">
        <v>31</v>
      </c>
      <c r="B38" s="14">
        <v>4</v>
      </c>
      <c r="C38" s="14" t="str">
        <f t="shared" si="0"/>
        <v>E4</v>
      </c>
      <c r="D38" s="14" t="b">
        <v>0</v>
      </c>
      <c r="E38" s="14" t="b">
        <v>0</v>
      </c>
      <c r="F38" s="25"/>
      <c r="G38" s="14" t="str">
        <f>IF(AND($D$38=TRUE,$E$38=FALSE),"PASS","FAIL")</f>
        <v>FAIL</v>
      </c>
      <c r="H38" s="14">
        <f>IF($G$38="PASS",1,IF($G$38="N/A",1,0))</f>
        <v>0</v>
      </c>
      <c r="I38" s="226" t="s">
        <v>233</v>
      </c>
    </row>
    <row r="39" spans="1:9" x14ac:dyDescent="0.25">
      <c r="A39" s="14" t="s">
        <v>31</v>
      </c>
      <c r="B39" s="14">
        <v>5</v>
      </c>
      <c r="C39" s="14" t="str">
        <f t="shared" si="0"/>
        <v>E5</v>
      </c>
      <c r="D39" s="14" t="b">
        <v>0</v>
      </c>
      <c r="E39" s="14" t="b">
        <v>0</v>
      </c>
      <c r="F39" s="25"/>
      <c r="G39" s="14" t="str">
        <f>IF(AND($D$39=TRUE,$E$39=FALSE),"FAIL","PASS")</f>
        <v>PASS</v>
      </c>
      <c r="H39" s="14">
        <f>IF($G$39="PASS",1,IF($G$39="N/A",1,0))</f>
        <v>1</v>
      </c>
      <c r="I39" s="226" t="s">
        <v>234</v>
      </c>
    </row>
    <row r="40" spans="1:9" x14ac:dyDescent="0.25">
      <c r="A40" s="14" t="s">
        <v>31</v>
      </c>
      <c r="B40" s="14">
        <v>6</v>
      </c>
      <c r="C40" s="14" t="str">
        <f t="shared" si="0"/>
        <v>E6</v>
      </c>
      <c r="D40" s="14" t="b">
        <v>0</v>
      </c>
      <c r="E40" s="14" t="b">
        <v>0</v>
      </c>
      <c r="F40" s="25"/>
      <c r="G40" s="14" t="str">
        <f>IF(AND($D$40=TRUE,$E$40=FALSE),"FAIL","PASS")</f>
        <v>PASS</v>
      </c>
      <c r="H40" s="14">
        <f>IF($G$40="PASS",1,IF($G$40="N/A",1,0))</f>
        <v>1</v>
      </c>
      <c r="I40" s="226" t="s">
        <v>235</v>
      </c>
    </row>
    <row r="41" spans="1:9" x14ac:dyDescent="0.25">
      <c r="A41" s="14" t="s">
        <v>31</v>
      </c>
      <c r="B41" s="14">
        <v>7</v>
      </c>
      <c r="C41" s="14" t="str">
        <f t="shared" si="0"/>
        <v>E7</v>
      </c>
      <c r="D41" s="14" t="b">
        <v>0</v>
      </c>
      <c r="E41" s="14" t="b">
        <v>0</v>
      </c>
      <c r="F41" s="25"/>
      <c r="G41" s="14" t="str">
        <f>IF(AND($D$41=TRUE,$E$41=FALSE),"PASS","FAIL")</f>
        <v>FAIL</v>
      </c>
      <c r="H41" s="14">
        <f>IF($G$41="PASS",1,IF($G$41="N/A",1,0))</f>
        <v>0</v>
      </c>
      <c r="I41" s="226" t="s">
        <v>236</v>
      </c>
    </row>
    <row r="42" spans="1:9" x14ac:dyDescent="0.25">
      <c r="A42" s="14" t="s">
        <v>31</v>
      </c>
      <c r="B42" s="14">
        <v>8</v>
      </c>
      <c r="C42" s="14" t="str">
        <f t="shared" si="0"/>
        <v>E8</v>
      </c>
      <c r="D42" s="14" t="b">
        <v>0</v>
      </c>
      <c r="E42" s="14" t="b">
        <v>0</v>
      </c>
      <c r="F42" s="25"/>
      <c r="G42" s="14" t="str">
        <f>IF(AND($D$42=TRUE,$E$42=FALSE),"PASS","FAIL")</f>
        <v>FAIL</v>
      </c>
      <c r="H42" s="14">
        <f>IF($G$42="PASS",1,IF($G$42="N/A",1,0))</f>
        <v>0</v>
      </c>
      <c r="I42" s="226" t="s">
        <v>1067</v>
      </c>
    </row>
    <row r="43" spans="1:9" x14ac:dyDescent="0.25">
      <c r="A43" s="14" t="s">
        <v>31</v>
      </c>
      <c r="B43" s="14">
        <v>9</v>
      </c>
      <c r="C43" s="14" t="str">
        <f t="shared" si="0"/>
        <v>E9</v>
      </c>
      <c r="D43" s="14" t="b">
        <v>0</v>
      </c>
      <c r="E43" s="14" t="b">
        <v>0</v>
      </c>
      <c r="F43" s="25"/>
      <c r="G43" s="14" t="str">
        <f>IF(AND($D$43=TRUE,$E$43=FALSE),"PASS","FAIL")</f>
        <v>FAIL</v>
      </c>
      <c r="H43" s="14">
        <f>IF($G$43="PASS",1,IF($G$43="N/A",1,0))</f>
        <v>0</v>
      </c>
      <c r="I43" s="226" t="s">
        <v>237</v>
      </c>
    </row>
    <row r="44" spans="1:9" x14ac:dyDescent="0.25">
      <c r="A44" s="14" t="s">
        <v>31</v>
      </c>
      <c r="B44" s="14">
        <v>10</v>
      </c>
      <c r="C44" s="14" t="str">
        <f t="shared" si="0"/>
        <v>E10</v>
      </c>
      <c r="D44" s="14" t="b">
        <v>0</v>
      </c>
      <c r="E44" s="14" t="b">
        <v>0</v>
      </c>
      <c r="F44" s="14" t="b">
        <v>0</v>
      </c>
      <c r="G44" s="14" t="str">
        <f>IF(AND($D$44=TRUE,$F$44=FALSE,$E$44=FALSE),"PASS",(IF(AND($E$44=FALSE,$F$44=TRUE,$D$44=FALSE),"PASS","FAIL")))</f>
        <v>FAIL</v>
      </c>
      <c r="H44" s="14">
        <f>IF($G$44="PASS",1,IF($G$44="N/A",1,0))</f>
        <v>0</v>
      </c>
      <c r="I44" s="226" t="s">
        <v>238</v>
      </c>
    </row>
    <row r="45" spans="1:9" x14ac:dyDescent="0.25">
      <c r="A45" s="14" t="s">
        <v>31</v>
      </c>
      <c r="B45" s="14">
        <v>11</v>
      </c>
      <c r="C45" s="14" t="str">
        <f t="shared" si="0"/>
        <v>E11</v>
      </c>
      <c r="D45" s="14" t="b">
        <v>0</v>
      </c>
      <c r="E45" s="14" t="b">
        <v>0</v>
      </c>
      <c r="F45" s="25"/>
      <c r="G45" s="14" t="str">
        <f>IF(AND($D$45=TRUE,$E$45=FALSE),"PASS","FAIL")</f>
        <v>FAIL</v>
      </c>
      <c r="H45" s="14">
        <f>IF($G$45="PASS",1,IF($G$45="N/A",1,0))</f>
        <v>0</v>
      </c>
      <c r="I45" s="226" t="s">
        <v>239</v>
      </c>
    </row>
    <row r="46" spans="1:9" x14ac:dyDescent="0.25">
      <c r="A46" s="14" t="s">
        <v>33</v>
      </c>
      <c r="B46" s="14">
        <v>1</v>
      </c>
      <c r="C46" s="14" t="str">
        <f t="shared" si="0"/>
        <v>F1</v>
      </c>
      <c r="D46" s="14" t="b">
        <v>0</v>
      </c>
      <c r="E46" s="14" t="b">
        <v>0</v>
      </c>
      <c r="F46" s="25"/>
      <c r="G46" s="14" t="str">
        <f>IF(AND($D$46=TRUE,$E$46=FALSE),"PASS","FAIL")</f>
        <v>FAIL</v>
      </c>
      <c r="H46" s="14">
        <f>IF($G$46="PASS",1,IF($G$46="N/A",1,0))</f>
        <v>0</v>
      </c>
      <c r="I46" s="226" t="s">
        <v>250</v>
      </c>
    </row>
    <row r="47" spans="1:9" x14ac:dyDescent="0.25">
      <c r="A47" s="14" t="s">
        <v>33</v>
      </c>
      <c r="B47" s="14">
        <v>2</v>
      </c>
      <c r="C47" s="14" t="str">
        <f t="shared" si="0"/>
        <v>F2</v>
      </c>
      <c r="D47" s="14" t="b">
        <v>0</v>
      </c>
      <c r="E47" s="14" t="b">
        <v>0</v>
      </c>
      <c r="F47" s="25"/>
      <c r="G47" s="14" t="str">
        <f>IF(AND($D$47=TRUE,$E$47=FALSE),"PASS","FAIL")</f>
        <v>FAIL</v>
      </c>
      <c r="H47" s="14">
        <f>IF($G$47="PASS",1,IF($G$47="N/A",1,0))</f>
        <v>0</v>
      </c>
      <c r="I47" s="226" t="s">
        <v>251</v>
      </c>
    </row>
    <row r="48" spans="1:9" x14ac:dyDescent="0.25">
      <c r="A48" s="14" t="s">
        <v>33</v>
      </c>
      <c r="B48" s="14">
        <v>3</v>
      </c>
      <c r="C48" s="14" t="str">
        <f t="shared" si="0"/>
        <v>F3</v>
      </c>
      <c r="D48" s="14" t="b">
        <v>0</v>
      </c>
      <c r="E48" s="14" t="b">
        <v>0</v>
      </c>
      <c r="F48" s="25"/>
      <c r="G48" s="14" t="str">
        <f>IF(AND($D$48=TRUE,$E$48=FALSE),"PASS","FAIL")</f>
        <v>FAIL</v>
      </c>
      <c r="H48" s="14">
        <f>IF($G$48="PASS",1,IF($G$48="N/A",1,0))</f>
        <v>0</v>
      </c>
      <c r="I48" s="226" t="s">
        <v>252</v>
      </c>
    </row>
    <row r="49" spans="1:9" x14ac:dyDescent="0.25">
      <c r="A49" s="14" t="s">
        <v>33</v>
      </c>
      <c r="B49" s="14">
        <v>4</v>
      </c>
      <c r="C49" s="14" t="str">
        <f t="shared" si="0"/>
        <v>F4</v>
      </c>
      <c r="D49" s="14" t="b">
        <v>0</v>
      </c>
      <c r="E49" s="14" t="b">
        <v>0</v>
      </c>
      <c r="F49" s="25"/>
      <c r="G49" s="14" t="str">
        <f>IF(AND($D$49=TRUE,$E$49=FALSE),"PASS","FAIL")</f>
        <v>FAIL</v>
      </c>
      <c r="H49" s="14">
        <f>IF($G$49="PASS",1,IF($G$49="N/A",1,0))</f>
        <v>0</v>
      </c>
      <c r="I49" s="226" t="s">
        <v>253</v>
      </c>
    </row>
    <row r="50" spans="1:9" x14ac:dyDescent="0.25">
      <c r="A50" s="14" t="s">
        <v>33</v>
      </c>
      <c r="B50" s="14">
        <v>5</v>
      </c>
      <c r="C50" s="14" t="str">
        <f t="shared" si="0"/>
        <v>F5</v>
      </c>
      <c r="D50" s="14" t="b">
        <v>0</v>
      </c>
      <c r="E50" s="14" t="b">
        <v>0</v>
      </c>
      <c r="F50" s="25"/>
      <c r="G50" s="14" t="str">
        <f>IF(AND($D$50=TRUE,$E$50=FALSE),"PASS","FAIL")</f>
        <v>FAIL</v>
      </c>
      <c r="H50" s="14">
        <f>IF($G$50="PASS",1,IF($G$50="N/A",1,0))</f>
        <v>0</v>
      </c>
      <c r="I50" s="104" t="s">
        <v>254</v>
      </c>
    </row>
    <row r="51" spans="1:9" x14ac:dyDescent="0.25">
      <c r="A51" s="14" t="s">
        <v>33</v>
      </c>
      <c r="B51" s="14">
        <v>6</v>
      </c>
      <c r="C51" s="14" t="str">
        <f t="shared" si="0"/>
        <v>F6</v>
      </c>
      <c r="D51" s="14" t="b">
        <v>0</v>
      </c>
      <c r="E51" s="14" t="b">
        <v>0</v>
      </c>
      <c r="F51" s="25"/>
      <c r="G51" s="14" t="str">
        <f>IF(AND($D$51=TRUE,$E$51=FALSE),"PASS","FAIL")</f>
        <v>FAIL</v>
      </c>
      <c r="H51" s="14">
        <f>IF($G$51="PASS",1,IF($G$51="N/A",1,0))</f>
        <v>0</v>
      </c>
      <c r="I51" s="104" t="s">
        <v>255</v>
      </c>
    </row>
    <row r="52" spans="1:9" x14ac:dyDescent="0.25">
      <c r="A52" s="14" t="s">
        <v>33</v>
      </c>
      <c r="B52" s="14">
        <v>7</v>
      </c>
      <c r="C52" s="14" t="str">
        <f t="shared" si="0"/>
        <v>F7</v>
      </c>
      <c r="D52" s="14" t="b">
        <v>0</v>
      </c>
      <c r="E52" s="14" t="b">
        <v>0</v>
      </c>
      <c r="F52" s="25"/>
      <c r="G52" s="14" t="str">
        <f>IF(AND($D$52=TRUE,$E$52=FALSE),"PASS","FAIL")</f>
        <v>FAIL</v>
      </c>
      <c r="H52" s="14">
        <f>IF($G$52="PASS",1,IF($G$52="N/A",1,0))</f>
        <v>0</v>
      </c>
      <c r="I52" s="226" t="s">
        <v>1068</v>
      </c>
    </row>
    <row r="53" spans="1:9" x14ac:dyDescent="0.25">
      <c r="A53" s="14" t="s">
        <v>33</v>
      </c>
      <c r="B53" s="14">
        <v>8</v>
      </c>
      <c r="C53" s="14" t="str">
        <f t="shared" si="0"/>
        <v>F8</v>
      </c>
      <c r="D53" s="14" t="b">
        <v>0</v>
      </c>
      <c r="E53" s="14" t="b">
        <v>0</v>
      </c>
      <c r="F53" s="25"/>
      <c r="G53" s="14" t="str">
        <f>IF(AND($D$53=TRUE,$E$53=FALSE),"PASS","FAIL")</f>
        <v>FAIL</v>
      </c>
      <c r="H53" s="14">
        <f>IF($G$53="PASS",1,IF($G$53="N/A",1,0))</f>
        <v>0</v>
      </c>
      <c r="I53" s="226" t="s">
        <v>256</v>
      </c>
    </row>
    <row r="54" spans="1:9" x14ac:dyDescent="0.25">
      <c r="A54" s="14" t="s">
        <v>33</v>
      </c>
      <c r="B54" s="14">
        <v>9</v>
      </c>
      <c r="C54" s="14" t="str">
        <f t="shared" si="0"/>
        <v>F9</v>
      </c>
      <c r="D54" s="14" t="b">
        <v>0</v>
      </c>
      <c r="E54" s="14" t="b">
        <v>0</v>
      </c>
      <c r="F54" s="25"/>
      <c r="G54" s="14" t="str">
        <f>IF(AND($D$54=TRUE,$E$54=FALSE),"PASS","FAIL")</f>
        <v>FAIL</v>
      </c>
      <c r="H54" s="14">
        <f>IF($G$54="PASS",1,IF($G$54="N/A",1,0))</f>
        <v>0</v>
      </c>
      <c r="I54" s="226" t="s">
        <v>1069</v>
      </c>
    </row>
    <row r="55" spans="1:9" x14ac:dyDescent="0.25">
      <c r="A55" s="14" t="s">
        <v>33</v>
      </c>
      <c r="B55" s="14">
        <v>10</v>
      </c>
      <c r="C55" s="14" t="str">
        <f t="shared" si="0"/>
        <v>F10</v>
      </c>
      <c r="D55" s="14" t="b">
        <v>0</v>
      </c>
      <c r="E55" s="14" t="b">
        <v>0</v>
      </c>
      <c r="F55" s="25"/>
      <c r="G55" s="14" t="str">
        <f>IF(AND($D$55=TRUE,$E$55=FALSE),"PASS","FAIL")</f>
        <v>FAIL</v>
      </c>
      <c r="H55" s="14">
        <f>IF($G$55="PASS",1,IF($G$55="N/A",1,0))</f>
        <v>0</v>
      </c>
      <c r="I55" s="226" t="s">
        <v>1070</v>
      </c>
    </row>
    <row r="56" spans="1:9" x14ac:dyDescent="0.25">
      <c r="A56" s="14" t="s">
        <v>33</v>
      </c>
      <c r="B56" s="14">
        <v>11</v>
      </c>
      <c r="C56" s="14" t="str">
        <f t="shared" si="0"/>
        <v>F11</v>
      </c>
      <c r="D56" s="14" t="b">
        <v>0</v>
      </c>
      <c r="E56" s="14" t="b">
        <v>0</v>
      </c>
      <c r="F56" s="25"/>
      <c r="G56" s="14" t="str">
        <f>IF(AND($D$56=TRUE,$E$56=FALSE),"PASS","FAIL")</f>
        <v>FAIL</v>
      </c>
      <c r="H56" s="14">
        <f>IF($G$56="PASS",1,IF($G$56="N/A",1,0))</f>
        <v>0</v>
      </c>
      <c r="I56" s="226" t="s">
        <v>1087</v>
      </c>
    </row>
    <row r="57" spans="1:9" x14ac:dyDescent="0.25">
      <c r="A57" s="14" t="s">
        <v>34</v>
      </c>
      <c r="B57" s="14">
        <v>1</v>
      </c>
      <c r="C57" s="14" t="str">
        <f t="shared" si="0"/>
        <v>G1</v>
      </c>
      <c r="D57" s="14" t="b">
        <v>0</v>
      </c>
      <c r="E57" s="14" t="b">
        <v>0</v>
      </c>
      <c r="F57" s="25"/>
      <c r="G57" s="14" t="str">
        <f>IF(AND($D$57=TRUE,$E$57=FALSE),"PASS","FAIL")</f>
        <v>FAIL</v>
      </c>
      <c r="H57" s="14">
        <f>IF($G$57="PASS",1,IF($G$57="N/A",1,0))</f>
        <v>0</v>
      </c>
      <c r="I57" s="226" t="s">
        <v>269</v>
      </c>
    </row>
    <row r="58" spans="1:9" x14ac:dyDescent="0.25">
      <c r="A58" s="14" t="s">
        <v>34</v>
      </c>
      <c r="B58" s="14">
        <v>2</v>
      </c>
      <c r="C58" s="14" t="str">
        <f t="shared" si="0"/>
        <v>G2</v>
      </c>
      <c r="D58" s="14" t="b">
        <v>0</v>
      </c>
      <c r="E58" s="14" t="b">
        <v>0</v>
      </c>
      <c r="F58" s="25"/>
      <c r="G58" s="14" t="str">
        <f>IF(AND($D$58=TRUE,$E$58=FALSE),"PASS","FAIL")</f>
        <v>FAIL</v>
      </c>
      <c r="H58" s="14">
        <f>IF($G$58="PASS",1,IF($G$58="N/A",1,0))</f>
        <v>0</v>
      </c>
      <c r="I58" s="226" t="s">
        <v>270</v>
      </c>
    </row>
    <row r="59" spans="1:9" x14ac:dyDescent="0.25">
      <c r="A59" s="14" t="s">
        <v>34</v>
      </c>
      <c r="B59" s="14">
        <v>3</v>
      </c>
      <c r="C59" s="14" t="str">
        <f t="shared" si="0"/>
        <v>G3</v>
      </c>
      <c r="D59" s="14" t="b">
        <v>0</v>
      </c>
      <c r="E59" s="14" t="b">
        <v>0</v>
      </c>
      <c r="F59" s="25"/>
      <c r="G59" s="14" t="str">
        <f>IF(AND($D$59=TRUE,$E$59=FALSE),"PASS","FAIL")</f>
        <v>FAIL</v>
      </c>
      <c r="H59" s="14">
        <f>IF($G$59="PASS",1,IF($G$59="N/A",1,0))</f>
        <v>0</v>
      </c>
      <c r="I59" s="104" t="s">
        <v>271</v>
      </c>
    </row>
    <row r="60" spans="1:9" x14ac:dyDescent="0.25">
      <c r="A60" s="14" t="s">
        <v>34</v>
      </c>
      <c r="B60" s="14">
        <v>4</v>
      </c>
      <c r="C60" s="14" t="str">
        <f t="shared" si="0"/>
        <v>G4</v>
      </c>
      <c r="D60" s="14" t="b">
        <v>0</v>
      </c>
      <c r="E60" s="14" t="b">
        <v>0</v>
      </c>
      <c r="F60" s="25"/>
      <c r="G60" s="14" t="str">
        <f>IF(AND($D$60=TRUE,$E$60=FALSE),"PASS","FAIL")</f>
        <v>FAIL</v>
      </c>
      <c r="H60" s="14">
        <f>IF($G$60="PASS",1,IF($G$60="N/A",1,0))</f>
        <v>0</v>
      </c>
      <c r="I60" s="104" t="s">
        <v>272</v>
      </c>
    </row>
    <row r="61" spans="1:9" x14ac:dyDescent="0.25">
      <c r="A61" s="14" t="s">
        <v>34</v>
      </c>
      <c r="B61" s="14">
        <v>5</v>
      </c>
      <c r="C61" s="14" t="str">
        <f t="shared" si="0"/>
        <v>G5</v>
      </c>
      <c r="D61" s="14" t="b">
        <v>0</v>
      </c>
      <c r="E61" s="14" t="b">
        <v>0</v>
      </c>
      <c r="F61" s="25"/>
      <c r="G61" s="14" t="str">
        <f>IF(AND($D$61=TRUE,$E$61=FALSE),"PASS","FAIL")</f>
        <v>FAIL</v>
      </c>
      <c r="H61" s="14">
        <f>IF($G$61="PASS",1,IF($G$61="N/A",1,0))</f>
        <v>0</v>
      </c>
      <c r="I61" s="104" t="s">
        <v>273</v>
      </c>
    </row>
    <row r="62" spans="1:9" x14ac:dyDescent="0.25">
      <c r="A62" s="14" t="s">
        <v>34</v>
      </c>
      <c r="B62" s="14">
        <v>6</v>
      </c>
      <c r="C62" s="14" t="str">
        <f t="shared" si="0"/>
        <v>G6</v>
      </c>
      <c r="D62" s="14" t="b">
        <v>0</v>
      </c>
      <c r="E62" s="14" t="b">
        <v>0</v>
      </c>
      <c r="F62" s="25"/>
      <c r="G62" s="14" t="str">
        <f>IF(AND($D$62=TRUE,$E$62=FALSE),"PASS","FAIL")</f>
        <v>FAIL</v>
      </c>
      <c r="H62" s="14">
        <f>IF($G$62="PASS",1,IF($G$62="N/A",1,0))</f>
        <v>0</v>
      </c>
      <c r="I62" s="104" t="s">
        <v>274</v>
      </c>
    </row>
    <row r="63" spans="1:9" x14ac:dyDescent="0.25">
      <c r="A63" s="14" t="s">
        <v>34</v>
      </c>
      <c r="B63" s="14">
        <v>7</v>
      </c>
      <c r="C63" s="14" t="str">
        <f t="shared" si="0"/>
        <v>G7</v>
      </c>
      <c r="D63" s="14" t="b">
        <v>0</v>
      </c>
      <c r="E63" s="14" t="b">
        <v>0</v>
      </c>
      <c r="F63" s="25"/>
      <c r="G63" s="14" t="str">
        <f>IF(AND($D$63=TRUE,$E$63=FALSE),"PASS","FAIL")</f>
        <v>FAIL</v>
      </c>
      <c r="H63" s="14">
        <f>IF($G$63="PASS",1,IF($G$63="N/A",1,0))</f>
        <v>0</v>
      </c>
      <c r="I63" s="226" t="s">
        <v>1113</v>
      </c>
    </row>
    <row r="64" spans="1:9" x14ac:dyDescent="0.25">
      <c r="A64" s="14" t="s">
        <v>34</v>
      </c>
      <c r="B64" s="14">
        <v>8</v>
      </c>
      <c r="C64" s="14" t="str">
        <f t="shared" si="0"/>
        <v>G8</v>
      </c>
      <c r="D64" s="14" t="b">
        <v>0</v>
      </c>
      <c r="E64" s="14" t="b">
        <v>0</v>
      </c>
      <c r="F64" s="25"/>
      <c r="G64" s="14" t="str">
        <f>IF(AND($D$64=TRUE,$E$64=FALSE),"PASS","FAIL")</f>
        <v>FAIL</v>
      </c>
      <c r="H64" s="14">
        <f>IF($G$64="PASS",1,IF($G$64="N/A",1,0))</f>
        <v>0</v>
      </c>
      <c r="I64" s="226" t="s">
        <v>1114</v>
      </c>
    </row>
    <row r="65" spans="1:9" x14ac:dyDescent="0.25">
      <c r="A65" s="14" t="s">
        <v>34</v>
      </c>
      <c r="B65" s="14">
        <v>9</v>
      </c>
      <c r="C65" s="14" t="str">
        <f t="shared" si="0"/>
        <v>G9</v>
      </c>
      <c r="D65" s="14" t="b">
        <v>0</v>
      </c>
      <c r="E65" s="14" t="b">
        <v>0</v>
      </c>
      <c r="F65" s="25"/>
      <c r="G65" s="14" t="str">
        <f>IF(AND($D$65=TRUE,$E$65=FALSE),"PASS","FAIL")</f>
        <v>FAIL</v>
      </c>
      <c r="H65" s="14">
        <f>IF($G$65="PASS",1,IF($G$65="N/A",1,0))</f>
        <v>0</v>
      </c>
      <c r="I65" s="226" t="s">
        <v>1115</v>
      </c>
    </row>
    <row r="66" spans="1:9" x14ac:dyDescent="0.25">
      <c r="A66" s="14" t="s">
        <v>34</v>
      </c>
      <c r="B66" s="14">
        <v>10</v>
      </c>
      <c r="C66" s="14" t="str">
        <f t="shared" si="0"/>
        <v>G10</v>
      </c>
      <c r="D66" s="14" t="b">
        <v>0</v>
      </c>
      <c r="E66" s="14" t="b">
        <v>0</v>
      </c>
      <c r="F66" s="25"/>
      <c r="G66" s="14" t="str">
        <f>IF(AND($D$66=TRUE,$E$66=FALSE),"PASS","FAIL")</f>
        <v>FAIL</v>
      </c>
      <c r="H66" s="14">
        <f>IF($G$66="PASS",1,IF($G$66="N/A",1,0))</f>
        <v>0</v>
      </c>
      <c r="I66" s="226" t="s">
        <v>275</v>
      </c>
    </row>
    <row r="67" spans="1:9" x14ac:dyDescent="0.25">
      <c r="A67" s="14" t="s">
        <v>34</v>
      </c>
      <c r="B67" s="14">
        <v>11</v>
      </c>
      <c r="C67" s="14" t="str">
        <f t="shared" si="0"/>
        <v>G11</v>
      </c>
      <c r="D67" s="14" t="b">
        <v>0</v>
      </c>
      <c r="E67" s="14" t="b">
        <v>0</v>
      </c>
      <c r="F67" s="25"/>
      <c r="G67" s="14" t="str">
        <f>IF(AND($D$67=TRUE,$E$67=FALSE),"PASS","FAIL")</f>
        <v>FAIL</v>
      </c>
      <c r="H67" s="14">
        <f>IF($G$67="PASS",1,IF($G$67="N/A",1,0))</f>
        <v>0</v>
      </c>
      <c r="I67" s="226" t="s">
        <v>276</v>
      </c>
    </row>
    <row r="68" spans="1:9" x14ac:dyDescent="0.25">
      <c r="A68" s="14" t="s">
        <v>34</v>
      </c>
      <c r="B68" s="14">
        <v>12</v>
      </c>
      <c r="C68" s="14" t="str">
        <f t="shared" si="0"/>
        <v>G12</v>
      </c>
      <c r="D68" s="14" t="b">
        <v>0</v>
      </c>
      <c r="E68" s="14" t="b">
        <v>0</v>
      </c>
      <c r="F68" s="25"/>
      <c r="G68" s="14" t="str">
        <f>IF(AND($D$68=TRUE,$E$68=FALSE),"FAIL","PASS")</f>
        <v>PASS</v>
      </c>
      <c r="H68" s="14">
        <f>IF($G$68="PASS",1,IF($G$68="N/A",1,0))</f>
        <v>1</v>
      </c>
      <c r="I68" s="226" t="s">
        <v>277</v>
      </c>
    </row>
    <row r="69" spans="1:9" x14ac:dyDescent="0.25">
      <c r="A69" s="14" t="s">
        <v>37</v>
      </c>
      <c r="B69" s="14">
        <v>1</v>
      </c>
      <c r="C69" s="14" t="str">
        <f t="shared" si="0"/>
        <v>H1</v>
      </c>
      <c r="D69" s="25"/>
      <c r="E69" s="25"/>
      <c r="F69" s="25"/>
      <c r="G69" s="14" t="str">
        <f>'Section H'!$H$9</f>
        <v>No</v>
      </c>
      <c r="H69" s="14"/>
      <c r="I69" s="226"/>
    </row>
    <row r="70" spans="1:9" x14ac:dyDescent="0.25">
      <c r="A70" s="14" t="s">
        <v>37</v>
      </c>
      <c r="B70" s="14">
        <v>2</v>
      </c>
      <c r="C70" s="14" t="str">
        <f t="shared" si="0"/>
        <v>H2</v>
      </c>
      <c r="D70" s="14" t="b">
        <v>0</v>
      </c>
      <c r="E70" s="14" t="b">
        <v>0</v>
      </c>
      <c r="F70" s="25"/>
      <c r="G70" s="14" t="str">
        <f>IF($G$69="No","N/A",IF(AND($D$70=TRUE,$E$70=FALSE),"PASS","FAIL"))</f>
        <v>N/A</v>
      </c>
      <c r="H70" s="14">
        <f>IF($G$70="PASS",1,IF($G$70="N/A",1,0))</f>
        <v>1</v>
      </c>
      <c r="I70" s="104" t="s">
        <v>292</v>
      </c>
    </row>
    <row r="71" spans="1:9" x14ac:dyDescent="0.25">
      <c r="A71" s="14" t="s">
        <v>37</v>
      </c>
      <c r="B71" s="14">
        <v>3</v>
      </c>
      <c r="C71" s="14" t="str">
        <f t="shared" ref="C71:C84" si="1">CONCATENATE(A71,B71)</f>
        <v>H3</v>
      </c>
      <c r="D71" s="14" t="b">
        <v>0</v>
      </c>
      <c r="E71" s="14" t="b">
        <v>0</v>
      </c>
      <c r="F71" s="25"/>
      <c r="G71" s="14" t="str">
        <f>IF($G$69="No","N/A",IF(AND($D$71=TRUE,$E$71=FALSE),"PASS","FAIL"))</f>
        <v>N/A</v>
      </c>
      <c r="H71" s="14">
        <f>IF($G$71="PASS",1,IF($G$71="N/A",1,0))</f>
        <v>1</v>
      </c>
      <c r="I71" s="104" t="s">
        <v>293</v>
      </c>
    </row>
    <row r="72" spans="1:9" x14ac:dyDescent="0.25">
      <c r="A72" s="14" t="s">
        <v>1071</v>
      </c>
      <c r="B72" s="14">
        <v>1</v>
      </c>
      <c r="C72" s="14" t="str">
        <f t="shared" si="1"/>
        <v>I1</v>
      </c>
      <c r="D72" s="14" t="b">
        <v>0</v>
      </c>
      <c r="E72" s="14" t="b">
        <v>0</v>
      </c>
      <c r="F72" s="25"/>
      <c r="G72" s="14" t="str">
        <f>IF(AND($D$72=TRUE,$E$72=FALSE),"PASS","FAIL")</f>
        <v>FAIL</v>
      </c>
      <c r="H72" s="14">
        <f>IF($G$72="PASS",1, 0)</f>
        <v>0</v>
      </c>
      <c r="I72" s="104" t="s">
        <v>257</v>
      </c>
    </row>
    <row r="73" spans="1:9" x14ac:dyDescent="0.25">
      <c r="A73" s="14" t="s">
        <v>1071</v>
      </c>
      <c r="B73" s="14">
        <v>2</v>
      </c>
      <c r="C73" s="14" t="str">
        <f t="shared" si="1"/>
        <v>I2</v>
      </c>
      <c r="D73" s="14" t="b">
        <v>0</v>
      </c>
      <c r="E73" s="14" t="b">
        <v>0</v>
      </c>
      <c r="F73" s="25"/>
      <c r="G73" s="14" t="str">
        <f>IF(AND($D$73=TRUE,$E$73=FALSE),"PASS","FAIL")</f>
        <v>FAIL</v>
      </c>
      <c r="H73" s="14">
        <f>IF($G$73="PASS",1,0)</f>
        <v>0</v>
      </c>
      <c r="I73" s="104" t="s">
        <v>1072</v>
      </c>
    </row>
    <row r="74" spans="1:9" x14ac:dyDescent="0.25">
      <c r="A74" s="14" t="s">
        <v>1071</v>
      </c>
      <c r="B74" s="14">
        <v>3</v>
      </c>
      <c r="C74" s="14" t="str">
        <f t="shared" si="1"/>
        <v>I3</v>
      </c>
      <c r="D74" s="14" t="b">
        <v>0</v>
      </c>
      <c r="E74" s="14" t="b">
        <v>0</v>
      </c>
      <c r="F74" s="25"/>
      <c r="G74" s="14" t="str">
        <f>IF(AND($D$74=TRUE,$E$74=FALSE),"PASS","FAIL")</f>
        <v>FAIL</v>
      </c>
      <c r="H74" s="14">
        <f>IF($G$74="PASS",1,0)</f>
        <v>0</v>
      </c>
      <c r="I74" s="104" t="s">
        <v>1074</v>
      </c>
    </row>
    <row r="75" spans="1:9" x14ac:dyDescent="0.25">
      <c r="A75" s="14" t="s">
        <v>1071</v>
      </c>
      <c r="B75" s="14">
        <v>4</v>
      </c>
      <c r="C75" s="14" t="str">
        <f t="shared" si="1"/>
        <v>I4</v>
      </c>
      <c r="D75" s="14" t="b">
        <v>0</v>
      </c>
      <c r="E75" s="14" t="b">
        <v>0</v>
      </c>
      <c r="F75" s="25"/>
      <c r="G75" s="14" t="str">
        <f>IF(AND($D$75=TRUE,$E$75=FALSE),"PASS","FAIL")</f>
        <v>FAIL</v>
      </c>
      <c r="H75" s="14">
        <f>IF($G$75="PASS",1,0)</f>
        <v>0</v>
      </c>
      <c r="I75" s="104" t="s">
        <v>1073</v>
      </c>
    </row>
    <row r="76" spans="1:9" x14ac:dyDescent="0.25">
      <c r="A76" s="14" t="s">
        <v>1071</v>
      </c>
      <c r="B76" s="14">
        <v>5</v>
      </c>
      <c r="C76" s="14" t="str">
        <f t="shared" si="1"/>
        <v>I5</v>
      </c>
      <c r="D76" s="14" t="b">
        <v>0</v>
      </c>
      <c r="E76" s="14" t="b">
        <v>0</v>
      </c>
      <c r="F76" s="25"/>
      <c r="G76" s="14" t="str">
        <f>IF(AND($D$76=TRUE,$E$76=FALSE),"PASS","FAIL")</f>
        <v>FAIL</v>
      </c>
      <c r="H76" s="14">
        <f>IF($G$76="PASS",1,0)</f>
        <v>0</v>
      </c>
      <c r="I76" s="104" t="s">
        <v>1077</v>
      </c>
    </row>
    <row r="77" spans="1:9" x14ac:dyDescent="0.25">
      <c r="A77" s="14" t="s">
        <v>1071</v>
      </c>
      <c r="B77" s="14">
        <v>6</v>
      </c>
      <c r="C77" s="14" t="str">
        <f t="shared" si="1"/>
        <v>I6</v>
      </c>
      <c r="D77" s="14" t="b">
        <v>0</v>
      </c>
      <c r="E77" s="14" t="b">
        <v>0</v>
      </c>
      <c r="F77" s="25"/>
      <c r="G77" s="14" t="str">
        <f>IF(AND($D$77=TRUE,$E$77=FALSE),"PASS","FAIL")</f>
        <v>FAIL</v>
      </c>
      <c r="H77" s="14">
        <f>IF($G$77="PASS",1,0)</f>
        <v>0</v>
      </c>
      <c r="I77" s="104" t="s">
        <v>1088</v>
      </c>
    </row>
    <row r="78" spans="1:9" x14ac:dyDescent="0.25">
      <c r="A78" s="14" t="s">
        <v>173</v>
      </c>
      <c r="B78" s="14">
        <v>1</v>
      </c>
      <c r="C78" s="14" t="str">
        <f t="shared" si="1"/>
        <v>GS1</v>
      </c>
      <c r="D78" s="25"/>
      <c r="E78" s="25"/>
      <c r="F78" s="25"/>
      <c r="G78" s="14" t="str">
        <f>'Section G_Supplement'!$D$9</f>
        <v>No</v>
      </c>
      <c r="H78" s="14"/>
      <c r="I78" s="104"/>
    </row>
    <row r="79" spans="1:9" x14ac:dyDescent="0.25">
      <c r="A79" s="14" t="s">
        <v>173</v>
      </c>
      <c r="B79" s="14">
        <v>2</v>
      </c>
      <c r="C79" s="14" t="str">
        <f t="shared" si="1"/>
        <v>GS2</v>
      </c>
      <c r="D79" s="25"/>
      <c r="E79" s="25"/>
      <c r="F79" s="25"/>
      <c r="G79" s="14" t="str">
        <f>IF($G$78="No","N/A",'Section G_Supplement'!$C$120)</f>
        <v>N/A</v>
      </c>
      <c r="H79" s="14">
        <f>IF($G$79="PASS",1,IF($G$79="N/A",1,0))</f>
        <v>1</v>
      </c>
      <c r="I79" s="104"/>
    </row>
    <row r="80" spans="1:9" x14ac:dyDescent="0.25">
      <c r="A80" s="14" t="s">
        <v>173</v>
      </c>
      <c r="B80" s="14">
        <v>3</v>
      </c>
      <c r="C80" s="14" t="str">
        <f t="shared" si="1"/>
        <v>GS3</v>
      </c>
      <c r="D80" s="25"/>
      <c r="E80" s="25"/>
      <c r="F80" s="25"/>
      <c r="G80" s="14" t="str">
        <f>IF($G$78="No","N/A",'Section G_Supplement'!$C$141)</f>
        <v>N/A</v>
      </c>
      <c r="H80" s="14">
        <f>IF($G$80="PASS",1,IF($G$80="N/A",1,0))</f>
        <v>1</v>
      </c>
      <c r="I80" s="104"/>
    </row>
    <row r="81" spans="1:9" x14ac:dyDescent="0.25">
      <c r="A81" s="14" t="s">
        <v>173</v>
      </c>
      <c r="B81" s="14">
        <v>4</v>
      </c>
      <c r="C81" s="14" t="str">
        <f t="shared" si="1"/>
        <v>GS4</v>
      </c>
      <c r="D81" s="25"/>
      <c r="E81" s="25"/>
      <c r="F81" s="25"/>
      <c r="G81" s="14" t="str">
        <f>IF($G$78="No","N/A",'Section G_Supplement'!$C$151)</f>
        <v>N/A</v>
      </c>
      <c r="H81" s="14">
        <f>IF($G$81="PASS",1,IF($G$81="N/A",1,0))</f>
        <v>1</v>
      </c>
      <c r="I81" s="104"/>
    </row>
    <row r="82" spans="1:9" x14ac:dyDescent="0.25">
      <c r="A82" s="14" t="s">
        <v>173</v>
      </c>
      <c r="B82" s="14">
        <v>5</v>
      </c>
      <c r="C82" s="14" t="str">
        <f t="shared" si="1"/>
        <v>GS5</v>
      </c>
      <c r="D82" s="25"/>
      <c r="E82" s="25"/>
      <c r="F82" s="25"/>
      <c r="G82" s="14" t="str">
        <f>IF($G$78="No","N/A",'Section G_Supplement'!$C$159)</f>
        <v>N/A</v>
      </c>
      <c r="H82" s="14">
        <f>IF($G$82="PASS",1,IF($G$82="N/A",1,0))</f>
        <v>1</v>
      </c>
      <c r="I82" s="104"/>
    </row>
    <row r="83" spans="1:9" x14ac:dyDescent="0.25">
      <c r="A83" s="14" t="s">
        <v>173</v>
      </c>
      <c r="B83" s="14">
        <v>6</v>
      </c>
      <c r="C83" s="14" t="str">
        <f t="shared" si="1"/>
        <v>GS6</v>
      </c>
      <c r="D83" s="25"/>
      <c r="E83" s="25"/>
      <c r="F83" s="25"/>
      <c r="G83" s="14" t="str">
        <f>IF($G$78="No","N/A",'Section G_Supplement'!$C$170)</f>
        <v>N/A</v>
      </c>
      <c r="H83" s="14">
        <f>IF($G$83="PASS",1,IF($G$83="N/A",1,0))</f>
        <v>1</v>
      </c>
      <c r="I83" s="104"/>
    </row>
    <row r="84" spans="1:9" x14ac:dyDescent="0.25">
      <c r="A84" s="14" t="s">
        <v>173</v>
      </c>
      <c r="B84" s="14">
        <v>7</v>
      </c>
      <c r="C84" s="14" t="str">
        <f t="shared" si="1"/>
        <v>GS7</v>
      </c>
      <c r="D84" s="25"/>
      <c r="E84" s="25"/>
      <c r="F84" s="25"/>
      <c r="G84" s="14" t="str">
        <f>IF($G$78="No","N/A",'Section G_Supplement'!$C$172)</f>
        <v>N/A</v>
      </c>
      <c r="H84" s="14">
        <f>IF($G$84="PASS",1,IF($G$84="N/A",1,0))</f>
        <v>1</v>
      </c>
      <c r="I84" s="104"/>
    </row>
  </sheetData>
  <mergeCells count="1">
    <mergeCell ref="D24:F2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
  <sheetViews>
    <sheetView topLeftCell="AD1" workbookViewId="0">
      <selection activeCell="BK15" sqref="BK15"/>
    </sheetView>
  </sheetViews>
  <sheetFormatPr defaultRowHeight="15" x14ac:dyDescent="0.25"/>
  <cols>
    <col min="1" max="1" width="9.42578125" bestFit="1" customWidth="1"/>
    <col min="2" max="4" width="3.28515625" bestFit="1" customWidth="1"/>
    <col min="5" max="5" width="4.28515625" bestFit="1" customWidth="1"/>
    <col min="6" max="6" width="4.42578125" bestFit="1" customWidth="1"/>
    <col min="7" max="15" width="3.140625" bestFit="1" customWidth="1"/>
    <col min="16" max="20" width="4.140625" bestFit="1" customWidth="1"/>
    <col min="21" max="25" width="3.140625" bestFit="1" customWidth="1"/>
    <col min="26" max="30" width="3.28515625" bestFit="1" customWidth="1"/>
    <col min="31" max="39" width="3" bestFit="1" customWidth="1"/>
    <col min="40" max="41" width="4" bestFit="1" customWidth="1"/>
    <col min="42" max="50" width="3" bestFit="1" customWidth="1"/>
    <col min="51" max="52" width="4" bestFit="1" customWidth="1"/>
    <col min="53" max="61" width="3.28515625" bestFit="1" customWidth="1"/>
    <col min="62" max="64" width="4.28515625" bestFit="1" customWidth="1"/>
    <col min="65" max="65" width="3.5703125" bestFit="1" customWidth="1"/>
    <col min="66" max="67" width="3.28515625" bestFit="1" customWidth="1"/>
    <col min="68" max="73" width="3.28515625" customWidth="1"/>
    <col min="74" max="80" width="4.28515625" bestFit="1" customWidth="1"/>
  </cols>
  <sheetData>
    <row r="1" spans="1:80" x14ac:dyDescent="0.25">
      <c r="A1" s="105" t="str">
        <f>Checkbox_Scoring!$B$3</f>
        <v>Grant ID</v>
      </c>
      <c r="B1" s="105" t="str">
        <f>Checkbox_Scoring!$C$6</f>
        <v>A1</v>
      </c>
      <c r="C1" s="105" t="str">
        <f>Checkbox_Scoring!$C$7</f>
        <v>A2</v>
      </c>
      <c r="D1" s="105" t="str">
        <f>Checkbox_Scoring!$C$8</f>
        <v>A3</v>
      </c>
      <c r="E1" s="105" t="str">
        <f>Checkbox_Scoring!$C$9</f>
        <v>A4a</v>
      </c>
      <c r="F1" s="105" t="str">
        <f>Checkbox_Scoring!$C$10</f>
        <v>A4b</v>
      </c>
      <c r="G1" s="105" t="str">
        <f>Checkbox_Scoring!$C$11</f>
        <v>B1</v>
      </c>
      <c r="H1" s="105" t="str">
        <f>Checkbox_Scoring!$C$12</f>
        <v>B2</v>
      </c>
      <c r="I1" s="105" t="str">
        <f>Checkbox_Scoring!$C$13</f>
        <v>B3</v>
      </c>
      <c r="J1" s="105" t="str">
        <f>Checkbox_Scoring!$C$14</f>
        <v>B4</v>
      </c>
      <c r="K1" s="105" t="str">
        <f>Checkbox_Scoring!$C$15</f>
        <v>B5</v>
      </c>
      <c r="L1" s="105" t="str">
        <f>Checkbox_Scoring!$C$16</f>
        <v>B6</v>
      </c>
      <c r="M1" s="105" t="str">
        <f>Checkbox_Scoring!$C$17</f>
        <v>B7</v>
      </c>
      <c r="N1" s="105" t="str">
        <f>Checkbox_Scoring!$C$18</f>
        <v>B8</v>
      </c>
      <c r="O1" s="105" t="str">
        <f>Checkbox_Scoring!$C$19</f>
        <v>B9</v>
      </c>
      <c r="P1" s="105" t="str">
        <f>Checkbox_Scoring!$C$20</f>
        <v>B10</v>
      </c>
      <c r="Q1" s="105" t="str">
        <f>Checkbox_Scoring!$C$21</f>
        <v>B11</v>
      </c>
      <c r="R1" s="105" t="str">
        <f>Checkbox_Scoring!$C$22</f>
        <v>B12</v>
      </c>
      <c r="S1" s="105" t="str">
        <f>Checkbox_Scoring!$C$23</f>
        <v>B13</v>
      </c>
      <c r="T1" s="105" t="str">
        <f>Checkbox_Scoring!$C$24</f>
        <v>C1a</v>
      </c>
      <c r="U1" s="105" t="str">
        <f>Checkbox_Scoring!$C$25</f>
        <v>C1</v>
      </c>
      <c r="V1" s="105" t="str">
        <f>Checkbox_Scoring!$C$26</f>
        <v>C2</v>
      </c>
      <c r="W1" s="105" t="str">
        <f>Checkbox_Scoring!$C$27</f>
        <v>C3</v>
      </c>
      <c r="X1" s="105" t="str">
        <f>Checkbox_Scoring!$C$28</f>
        <v>C4</v>
      </c>
      <c r="Y1" s="105" t="str">
        <f>Checkbox_Scoring!$C$29</f>
        <v>C5</v>
      </c>
      <c r="Z1" s="105" t="str">
        <f>Checkbox_Scoring!$C$30</f>
        <v>D1</v>
      </c>
      <c r="AA1" s="105" t="str">
        <f>Checkbox_Scoring!$C$31</f>
        <v>D2</v>
      </c>
      <c r="AB1" s="105" t="str">
        <f>Checkbox_Scoring!$C$32</f>
        <v>D3</v>
      </c>
      <c r="AC1" s="105" t="str">
        <f>Checkbox_Scoring!$C$33</f>
        <v>D4</v>
      </c>
      <c r="AD1" s="105" t="str">
        <f>Checkbox_Scoring!$C$34</f>
        <v>D5</v>
      </c>
      <c r="AE1" s="105" t="str">
        <f>Checkbox_Scoring!$C$35</f>
        <v>E1</v>
      </c>
      <c r="AF1" s="105" t="str">
        <f>Checkbox_Scoring!$C$36</f>
        <v>E2</v>
      </c>
      <c r="AG1" s="105" t="str">
        <f>Checkbox_Scoring!$C$37</f>
        <v>E3</v>
      </c>
      <c r="AH1" s="105" t="str">
        <f>Checkbox_Scoring!$C$38</f>
        <v>E4</v>
      </c>
      <c r="AI1" s="105" t="str">
        <f>Checkbox_Scoring!$C$39</f>
        <v>E5</v>
      </c>
      <c r="AJ1" s="105" t="str">
        <f>Checkbox_Scoring!$C$40</f>
        <v>E6</v>
      </c>
      <c r="AK1" s="105" t="str">
        <f>Checkbox_Scoring!$C$41</f>
        <v>E7</v>
      </c>
      <c r="AL1" s="105" t="str">
        <f>Checkbox_Scoring!$C$42</f>
        <v>E8</v>
      </c>
      <c r="AM1" s="105" t="str">
        <f>Checkbox_Scoring!$C$43</f>
        <v>E9</v>
      </c>
      <c r="AN1" s="105" t="str">
        <f>Checkbox_Scoring!$C$44</f>
        <v>E10</v>
      </c>
      <c r="AO1" s="105" t="str">
        <f>Checkbox_Scoring!$C$45</f>
        <v>E11</v>
      </c>
      <c r="AP1" s="105" t="str">
        <f>Checkbox_Scoring!$C$46</f>
        <v>F1</v>
      </c>
      <c r="AQ1" s="105" t="str">
        <f>Checkbox_Scoring!$C$47</f>
        <v>F2</v>
      </c>
      <c r="AR1" s="105" t="str">
        <f>Checkbox_Scoring!$C$48</f>
        <v>F3</v>
      </c>
      <c r="AS1" s="105" t="str">
        <f>Checkbox_Scoring!$C$49</f>
        <v>F4</v>
      </c>
      <c r="AT1" s="105" t="str">
        <f>Checkbox_Scoring!$C$50</f>
        <v>F5</v>
      </c>
      <c r="AU1" s="105" t="str">
        <f>Checkbox_Scoring!$C$51</f>
        <v>F6</v>
      </c>
      <c r="AV1" s="105" t="str">
        <f>Checkbox_Scoring!$C$52</f>
        <v>F7</v>
      </c>
      <c r="AW1" s="105" t="str">
        <f>Checkbox_Scoring!$C$53</f>
        <v>F8</v>
      </c>
      <c r="AX1" s="105" t="str">
        <f>Checkbox_Scoring!$C$54</f>
        <v>F9</v>
      </c>
      <c r="AY1" s="105" t="str">
        <f>Checkbox_Scoring!$C$55</f>
        <v>F10</v>
      </c>
      <c r="AZ1" s="105" t="str">
        <f>Checkbox_Scoring!$C$56</f>
        <v>F11</v>
      </c>
      <c r="BA1" s="105" t="str">
        <f>Checkbox_Scoring!$C$57</f>
        <v>G1</v>
      </c>
      <c r="BB1" s="105" t="str">
        <f>Checkbox_Scoring!$C$58</f>
        <v>G2</v>
      </c>
      <c r="BC1" s="105" t="str">
        <f>Checkbox_Scoring!$C$59</f>
        <v>G3</v>
      </c>
      <c r="BD1" s="105" t="str">
        <f>Checkbox_Scoring!$C$60</f>
        <v>G4</v>
      </c>
      <c r="BE1" s="105" t="str">
        <f>Checkbox_Scoring!$C$61</f>
        <v>G5</v>
      </c>
      <c r="BF1" s="105" t="str">
        <f>Checkbox_Scoring!$C$62</f>
        <v>G6</v>
      </c>
      <c r="BG1" s="105" t="str">
        <f>Checkbox_Scoring!$C$63</f>
        <v>G7</v>
      </c>
      <c r="BH1" s="105" t="str">
        <f>Checkbox_Scoring!$C$64</f>
        <v>G8</v>
      </c>
      <c r="BI1" s="105" t="str">
        <f>Checkbox_Scoring!$C$65</f>
        <v>G9</v>
      </c>
      <c r="BJ1" s="105" t="str">
        <f>Checkbox_Scoring!$C$66</f>
        <v>G10</v>
      </c>
      <c r="BK1" s="105" t="str">
        <f>Checkbox_Scoring!$C$67</f>
        <v>G11</v>
      </c>
      <c r="BL1" s="105" t="str">
        <f>Checkbox_Scoring!$C$68</f>
        <v>G12</v>
      </c>
      <c r="BM1" s="105" t="str">
        <f>Checkbox_Scoring!$C$69</f>
        <v>H1</v>
      </c>
      <c r="BN1" s="105" t="str">
        <f>Checkbox_Scoring!$C$70</f>
        <v>H2</v>
      </c>
      <c r="BO1" s="105" t="str">
        <f>Checkbox_Scoring!$C$71</f>
        <v>H3</v>
      </c>
      <c r="BP1" s="105" t="s">
        <v>1080</v>
      </c>
      <c r="BQ1" s="105" t="s">
        <v>1081</v>
      </c>
      <c r="BR1" s="105" t="s">
        <v>1082</v>
      </c>
      <c r="BS1" s="105" t="s">
        <v>1083</v>
      </c>
      <c r="BT1" s="105" t="s">
        <v>1084</v>
      </c>
      <c r="BU1" s="105" t="s">
        <v>1085</v>
      </c>
      <c r="BV1" s="105" t="str">
        <f>Checkbox_Scoring!$C$78</f>
        <v>GS1</v>
      </c>
      <c r="BW1" s="105" t="str">
        <f>Checkbox_Scoring!$C$79</f>
        <v>GS2</v>
      </c>
      <c r="BX1" s="105" t="str">
        <f>Checkbox_Scoring!$C$80</f>
        <v>GS3</v>
      </c>
      <c r="BY1" s="105" t="str">
        <f>Checkbox_Scoring!$C$81</f>
        <v>GS4</v>
      </c>
      <c r="BZ1" s="105" t="str">
        <f>Checkbox_Scoring!$C$82</f>
        <v>GS5</v>
      </c>
      <c r="CA1" s="105" t="str">
        <f>Checkbox_Scoring!$C$83</f>
        <v>GS6</v>
      </c>
      <c r="CB1" s="105" t="str">
        <f>Checkbox_Scoring!$C$84</f>
        <v>GS7</v>
      </c>
    </row>
    <row r="2" spans="1:80" x14ac:dyDescent="0.25">
      <c r="A2" s="106">
        <f>Checkbox_Scoring!$C$3</f>
        <v>0</v>
      </c>
      <c r="B2" s="106">
        <f>Checkbox_Scoring!$H$6</f>
        <v>0</v>
      </c>
      <c r="C2" s="106">
        <f>Checkbox_Scoring!$H$7</f>
        <v>0</v>
      </c>
      <c r="D2" s="106">
        <f>Checkbox_Scoring!$H$8</f>
        <v>0</v>
      </c>
      <c r="E2" s="106">
        <f>Checkbox_Scoring!$H$9</f>
        <v>0</v>
      </c>
      <c r="F2" s="106">
        <f>Checkbox_Scoring!$H$10</f>
        <v>0</v>
      </c>
      <c r="G2" s="106">
        <f>Checkbox_Scoring!$H$11</f>
        <v>0</v>
      </c>
      <c r="H2" s="106">
        <f>Checkbox_Scoring!$H$12</f>
        <v>0</v>
      </c>
      <c r="I2" s="106">
        <f>Checkbox_Scoring!$H$13</f>
        <v>0</v>
      </c>
      <c r="J2" s="106">
        <f>Checkbox_Scoring!$H$14</f>
        <v>0</v>
      </c>
      <c r="K2" s="106">
        <f>Checkbox_Scoring!$H$15</f>
        <v>0</v>
      </c>
      <c r="L2" s="106">
        <f>Checkbox_Scoring!$H$16</f>
        <v>0</v>
      </c>
      <c r="M2" s="106">
        <f>Checkbox_Scoring!$H$17</f>
        <v>0</v>
      </c>
      <c r="N2" s="106">
        <f>Checkbox_Scoring!$H$18</f>
        <v>0</v>
      </c>
      <c r="O2" s="106">
        <f>Checkbox_Scoring!$H$19</f>
        <v>0</v>
      </c>
      <c r="P2" s="106">
        <f>Checkbox_Scoring!$H$20</f>
        <v>0</v>
      </c>
      <c r="Q2" s="106">
        <f>Checkbox_Scoring!$H$21</f>
        <v>0</v>
      </c>
      <c r="R2" s="106">
        <f>Checkbox_Scoring!$H$22</f>
        <v>0</v>
      </c>
      <c r="S2" s="106">
        <f>Checkbox_Scoring!$H$23</f>
        <v>0</v>
      </c>
      <c r="T2" s="106" t="str">
        <f>Checkbox_Scoring!$G$24</f>
        <v>No</v>
      </c>
      <c r="U2" s="106">
        <f>Checkbox_Scoring!$H$25</f>
        <v>1</v>
      </c>
      <c r="V2" s="106">
        <f>Checkbox_Scoring!$H$26</f>
        <v>1</v>
      </c>
      <c r="W2" s="106">
        <f>Checkbox_Scoring!$H$27</f>
        <v>1</v>
      </c>
      <c r="X2" s="106">
        <f>Checkbox_Scoring!$H$28</f>
        <v>1</v>
      </c>
      <c r="Y2" s="106">
        <f>Checkbox_Scoring!$H$29</f>
        <v>1</v>
      </c>
      <c r="Z2" s="106">
        <f>Checkbox_Scoring!$H$30</f>
        <v>0</v>
      </c>
      <c r="AA2" s="106">
        <f>Checkbox_Scoring!$H$31</f>
        <v>0</v>
      </c>
      <c r="AB2" s="106">
        <f>Checkbox_Scoring!$H$32</f>
        <v>0</v>
      </c>
      <c r="AC2" s="106">
        <f>Checkbox_Scoring!$H$33</f>
        <v>0</v>
      </c>
      <c r="AD2" s="106">
        <f>Checkbox_Scoring!$H$34</f>
        <v>0</v>
      </c>
      <c r="AE2" s="106">
        <f>Checkbox_Scoring!$H$35</f>
        <v>0</v>
      </c>
      <c r="AF2" s="106">
        <f>Checkbox_Scoring!$H$36</f>
        <v>0</v>
      </c>
      <c r="AG2" s="106">
        <f>Checkbox_Scoring!$H$37</f>
        <v>0</v>
      </c>
      <c r="AH2" s="106">
        <f>Checkbox_Scoring!$H$38</f>
        <v>0</v>
      </c>
      <c r="AI2" s="106">
        <f>Checkbox_Scoring!$H$39</f>
        <v>1</v>
      </c>
      <c r="AJ2" s="106">
        <f>Checkbox_Scoring!$H$40</f>
        <v>1</v>
      </c>
      <c r="AK2" s="106">
        <f>Checkbox_Scoring!$H$41</f>
        <v>0</v>
      </c>
      <c r="AL2" s="106">
        <f>Checkbox_Scoring!$H$42</f>
        <v>0</v>
      </c>
      <c r="AM2" s="106">
        <f>Checkbox_Scoring!$H$43</f>
        <v>0</v>
      </c>
      <c r="AN2" s="106">
        <f>Checkbox_Scoring!$H$44</f>
        <v>0</v>
      </c>
      <c r="AO2" s="106">
        <f>Checkbox_Scoring!$H$45</f>
        <v>0</v>
      </c>
      <c r="AP2" s="106">
        <f>Checkbox_Scoring!$H$46</f>
        <v>0</v>
      </c>
      <c r="AQ2" s="106">
        <f>Checkbox_Scoring!$H$47</f>
        <v>0</v>
      </c>
      <c r="AR2" s="106">
        <f>Checkbox_Scoring!$H$48</f>
        <v>0</v>
      </c>
      <c r="AS2" s="106">
        <f>Checkbox_Scoring!$H$49</f>
        <v>0</v>
      </c>
      <c r="AT2" s="106">
        <f>Checkbox_Scoring!$H$50</f>
        <v>0</v>
      </c>
      <c r="AU2" s="106">
        <f>Checkbox_Scoring!$H$51</f>
        <v>0</v>
      </c>
      <c r="AV2" s="106">
        <f>Checkbox_Scoring!$H$52</f>
        <v>0</v>
      </c>
      <c r="AW2" s="106">
        <f>Checkbox_Scoring!$H$53</f>
        <v>0</v>
      </c>
      <c r="AX2" s="106">
        <f>Checkbox_Scoring!$H$54</f>
        <v>0</v>
      </c>
      <c r="AY2" s="106">
        <f>Checkbox_Scoring!$H$55</f>
        <v>0</v>
      </c>
      <c r="AZ2" s="106">
        <f>Checkbox_Scoring!$H$56</f>
        <v>0</v>
      </c>
      <c r="BA2" s="106">
        <f>Checkbox_Scoring!$H$57</f>
        <v>0</v>
      </c>
      <c r="BB2" s="106">
        <f>Checkbox_Scoring!$H$58</f>
        <v>0</v>
      </c>
      <c r="BC2" s="106">
        <f>Checkbox_Scoring!$H$59</f>
        <v>0</v>
      </c>
      <c r="BD2" s="106">
        <f>Checkbox_Scoring!$H$60</f>
        <v>0</v>
      </c>
      <c r="BE2" s="106">
        <f>Checkbox_Scoring!$H$61</f>
        <v>0</v>
      </c>
      <c r="BF2" s="106">
        <f>Checkbox_Scoring!$H$62</f>
        <v>0</v>
      </c>
      <c r="BG2" s="106">
        <f>Checkbox_Scoring!$H$63</f>
        <v>0</v>
      </c>
      <c r="BH2" s="106">
        <f>Checkbox_Scoring!$H$64</f>
        <v>0</v>
      </c>
      <c r="BI2" s="106">
        <f>Checkbox_Scoring!$H$65</f>
        <v>0</v>
      </c>
      <c r="BJ2" s="106">
        <f>Checkbox_Scoring!$H$66</f>
        <v>0</v>
      </c>
      <c r="BK2" s="106">
        <f>Checkbox_Scoring!$H$67</f>
        <v>0</v>
      </c>
      <c r="BL2" s="106">
        <f>Checkbox_Scoring!$H$68</f>
        <v>1</v>
      </c>
      <c r="BM2" s="106" t="str">
        <f>Checkbox_Scoring!$G$69</f>
        <v>No</v>
      </c>
      <c r="BN2" s="106">
        <f>Checkbox_Scoring!$H$70</f>
        <v>1</v>
      </c>
      <c r="BO2" s="106">
        <f>Checkbox_Scoring!$H$71</f>
        <v>1</v>
      </c>
      <c r="BP2" s="106">
        <f>Checkbox_Scoring!$H$72</f>
        <v>0</v>
      </c>
      <c r="BQ2" s="106">
        <f>Checkbox_Scoring!$H$73</f>
        <v>0</v>
      </c>
      <c r="BR2" s="106">
        <f>Checkbox_Scoring!$H$74</f>
        <v>0</v>
      </c>
      <c r="BS2" s="106">
        <f>Checkbox_Scoring!$H$75</f>
        <v>0</v>
      </c>
      <c r="BT2" s="106">
        <f>Checkbox_Scoring!$H$76</f>
        <v>0</v>
      </c>
      <c r="BU2" s="106">
        <f>Checkbox_Scoring!$H$77</f>
        <v>0</v>
      </c>
      <c r="BV2" s="106" t="str">
        <f>Checkbox_Scoring!$G$78</f>
        <v>No</v>
      </c>
      <c r="BW2" s="106">
        <f>Checkbox_Scoring!$H$79</f>
        <v>1</v>
      </c>
      <c r="BX2" s="106">
        <f>Checkbox_Scoring!$H$80</f>
        <v>1</v>
      </c>
      <c r="BY2" s="106">
        <f>Checkbox_Scoring!$H$81</f>
        <v>1</v>
      </c>
      <c r="BZ2" s="106">
        <f>Checkbox_Scoring!$H$82</f>
        <v>1</v>
      </c>
      <c r="CA2" s="106">
        <f>Checkbox_Scoring!$H$83</f>
        <v>1</v>
      </c>
      <c r="CB2" s="106">
        <f>Checkbox_Scoring!$H$84</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XFC46"/>
  <sheetViews>
    <sheetView workbookViewId="0">
      <selection activeCell="H9" sqref="H9"/>
    </sheetView>
  </sheetViews>
  <sheetFormatPr defaultColWidth="0" defaultRowHeight="15" zeroHeight="1" x14ac:dyDescent="0.25"/>
  <cols>
    <col min="1" max="1" width="3" style="94" customWidth="1"/>
    <col min="2" max="2" width="6.5703125" style="94" customWidth="1"/>
    <col min="3" max="3" width="13.85546875" style="94" customWidth="1"/>
    <col min="4" max="4" width="12.7109375" style="94" customWidth="1"/>
    <col min="5" max="5" width="11" style="94" customWidth="1"/>
    <col min="6" max="6" width="9.140625" style="94" customWidth="1"/>
    <col min="7" max="7" width="11.140625" style="94" customWidth="1"/>
    <col min="8" max="8" width="28" style="94" customWidth="1"/>
    <col min="9" max="9" width="5.42578125" style="94" customWidth="1"/>
    <col min="10" max="16381" width="9.140625" style="27" hidden="1"/>
    <col min="16382" max="16382" width="9.140625" style="27" hidden="1" customWidth="1"/>
    <col min="16383" max="16383" width="9.140625" style="27" hidden="1"/>
    <col min="16384" max="16384" width="6" style="27" hidden="1" customWidth="1"/>
  </cols>
  <sheetData>
    <row r="1" spans="1:9" ht="15.75" x14ac:dyDescent="0.25">
      <c r="A1" s="244"/>
      <c r="G1" s="95" t="s">
        <v>8</v>
      </c>
      <c r="H1" s="32">
        <f>'Exhibit I Coverpage'!$C$12</f>
        <v>0</v>
      </c>
    </row>
    <row r="2" spans="1:9" ht="15.75" x14ac:dyDescent="0.25">
      <c r="A2" s="244"/>
    </row>
    <row r="3" spans="1:9" ht="15.75" x14ac:dyDescent="0.25">
      <c r="A3" s="244"/>
      <c r="B3" s="244"/>
    </row>
    <row r="4" spans="1:9" x14ac:dyDescent="0.25"/>
    <row r="5" spans="1:9" ht="15.75" x14ac:dyDescent="0.25">
      <c r="B5" s="289" t="s">
        <v>16</v>
      </c>
      <c r="C5" s="290"/>
      <c r="D5" s="290"/>
      <c r="E5" s="290"/>
      <c r="F5" s="290"/>
      <c r="G5" s="290"/>
      <c r="H5" s="290"/>
    </row>
    <row r="6" spans="1:9" x14ac:dyDescent="0.25">
      <c r="B6" s="286" t="s">
        <v>9</v>
      </c>
      <c r="C6" s="287"/>
      <c r="D6" s="287"/>
      <c r="E6" s="287"/>
      <c r="F6" s="287"/>
      <c r="G6" s="287"/>
      <c r="H6" s="287"/>
    </row>
    <row r="7" spans="1:9" ht="18" customHeight="1" x14ac:dyDescent="0.25">
      <c r="B7" s="288"/>
      <c r="C7" s="288"/>
      <c r="D7" s="288"/>
      <c r="E7" s="288"/>
      <c r="F7" s="288"/>
      <c r="G7" s="288"/>
      <c r="H7" s="288"/>
    </row>
    <row r="8" spans="1:9" s="29" customFormat="1" ht="15.75" x14ac:dyDescent="0.25">
      <c r="A8" s="245"/>
      <c r="B8" s="246" t="s">
        <v>10</v>
      </c>
      <c r="C8" s="291" t="s">
        <v>11</v>
      </c>
      <c r="D8" s="291"/>
      <c r="E8" s="291"/>
      <c r="F8" s="291"/>
      <c r="G8" s="291"/>
      <c r="H8" s="247" t="s">
        <v>12</v>
      </c>
      <c r="I8" s="245"/>
    </row>
    <row r="9" spans="1:9" ht="62.25" customHeight="1" x14ac:dyDescent="0.25">
      <c r="B9" s="294">
        <v>1</v>
      </c>
      <c r="C9" s="302" t="s">
        <v>909</v>
      </c>
      <c r="D9" s="302"/>
      <c r="E9" s="302"/>
      <c r="F9" s="302"/>
      <c r="G9" s="302"/>
      <c r="H9" s="19"/>
    </row>
    <row r="10" spans="1:9" ht="15.75" customHeight="1" x14ac:dyDescent="0.25">
      <c r="B10" s="295"/>
      <c r="C10" s="300" t="s">
        <v>32</v>
      </c>
      <c r="D10" s="300"/>
      <c r="E10" s="300"/>
      <c r="F10" s="300"/>
      <c r="G10" s="300"/>
      <c r="H10" s="300"/>
    </row>
    <row r="11" spans="1:9" ht="60" customHeight="1" x14ac:dyDescent="0.25">
      <c r="B11" s="296"/>
      <c r="C11" s="301"/>
      <c r="D11" s="301"/>
      <c r="E11" s="301"/>
      <c r="F11" s="301"/>
      <c r="G11" s="301"/>
      <c r="H11" s="301"/>
    </row>
    <row r="12" spans="1:9" ht="60" customHeight="1" x14ac:dyDescent="0.25">
      <c r="B12" s="294">
        <v>2</v>
      </c>
      <c r="C12" s="297" t="s">
        <v>64</v>
      </c>
      <c r="D12" s="298"/>
      <c r="E12" s="298"/>
      <c r="F12" s="298"/>
      <c r="G12" s="299"/>
      <c r="H12" s="19"/>
    </row>
    <row r="13" spans="1:9" ht="15.75" x14ac:dyDescent="0.25">
      <c r="B13" s="295"/>
      <c r="C13" s="300" t="s">
        <v>32</v>
      </c>
      <c r="D13" s="300"/>
      <c r="E13" s="300"/>
      <c r="F13" s="300"/>
      <c r="G13" s="300"/>
      <c r="H13" s="300"/>
    </row>
    <row r="14" spans="1:9" ht="66" customHeight="1" x14ac:dyDescent="0.25">
      <c r="B14" s="296"/>
      <c r="C14" s="301"/>
      <c r="D14" s="301"/>
      <c r="E14" s="301"/>
      <c r="F14" s="301"/>
      <c r="G14" s="301"/>
      <c r="H14" s="301"/>
    </row>
    <row r="15" spans="1:9" ht="96" customHeight="1" x14ac:dyDescent="0.25">
      <c r="B15" s="294">
        <v>3</v>
      </c>
      <c r="C15" s="297" t="s">
        <v>65</v>
      </c>
      <c r="D15" s="298"/>
      <c r="E15" s="298"/>
      <c r="F15" s="298"/>
      <c r="G15" s="299"/>
      <c r="H15" s="19"/>
    </row>
    <row r="16" spans="1:9" ht="15.75" x14ac:dyDescent="0.25">
      <c r="B16" s="295"/>
      <c r="C16" s="300" t="s">
        <v>32</v>
      </c>
      <c r="D16" s="300"/>
      <c r="E16" s="300"/>
      <c r="F16" s="300"/>
      <c r="G16" s="300"/>
      <c r="H16" s="300"/>
    </row>
    <row r="17" spans="1:9" ht="60" customHeight="1" x14ac:dyDescent="0.25">
      <c r="B17" s="296"/>
      <c r="C17" s="301"/>
      <c r="D17" s="301"/>
      <c r="E17" s="301"/>
      <c r="F17" s="301"/>
      <c r="G17" s="301"/>
      <c r="H17" s="301"/>
    </row>
    <row r="18" spans="1:9" ht="67.5" customHeight="1" x14ac:dyDescent="0.25">
      <c r="B18" s="294" t="s">
        <v>61</v>
      </c>
      <c r="C18" s="297" t="s">
        <v>67</v>
      </c>
      <c r="D18" s="298"/>
      <c r="E18" s="298"/>
      <c r="F18" s="298"/>
      <c r="G18" s="299"/>
      <c r="H18" s="19"/>
    </row>
    <row r="19" spans="1:9" ht="15.75" x14ac:dyDescent="0.25">
      <c r="B19" s="295"/>
      <c r="C19" s="300" t="s">
        <v>32</v>
      </c>
      <c r="D19" s="300"/>
      <c r="E19" s="300"/>
      <c r="F19" s="300"/>
      <c r="G19" s="300"/>
      <c r="H19" s="300"/>
    </row>
    <row r="20" spans="1:9" ht="60" customHeight="1" x14ac:dyDescent="0.25">
      <c r="B20" s="296"/>
      <c r="C20" s="301"/>
      <c r="D20" s="301"/>
      <c r="E20" s="301"/>
      <c r="F20" s="301"/>
      <c r="G20" s="301"/>
      <c r="H20" s="301"/>
    </row>
    <row r="21" spans="1:9" ht="60" customHeight="1" x14ac:dyDescent="0.25">
      <c r="B21" s="294" t="s">
        <v>60</v>
      </c>
      <c r="C21" s="297" t="s">
        <v>303</v>
      </c>
      <c r="D21" s="298"/>
      <c r="E21" s="298"/>
      <c r="F21" s="298"/>
      <c r="G21" s="299"/>
      <c r="H21" s="19"/>
    </row>
    <row r="22" spans="1:9" s="31" customFormat="1" ht="15.75" x14ac:dyDescent="0.25">
      <c r="A22" s="248"/>
      <c r="B22" s="295"/>
      <c r="C22" s="300" t="s">
        <v>32</v>
      </c>
      <c r="D22" s="300"/>
      <c r="E22" s="300"/>
      <c r="F22" s="300"/>
      <c r="G22" s="300"/>
      <c r="H22" s="300"/>
      <c r="I22" s="248"/>
    </row>
    <row r="23" spans="1:9" s="31" customFormat="1" ht="69" customHeight="1" x14ac:dyDescent="0.25">
      <c r="A23" s="248"/>
      <c r="B23" s="296"/>
      <c r="C23" s="301"/>
      <c r="D23" s="301"/>
      <c r="E23" s="301"/>
      <c r="F23" s="301"/>
      <c r="G23" s="301"/>
      <c r="H23" s="301"/>
      <c r="I23" s="248"/>
    </row>
    <row r="24" spans="1:9" ht="15.75" x14ac:dyDescent="0.25">
      <c r="B24" s="292" t="s">
        <v>14</v>
      </c>
      <c r="C24" s="292"/>
      <c r="D24" s="292"/>
      <c r="E24" s="292"/>
      <c r="F24" s="292"/>
      <c r="G24" s="292"/>
      <c r="H24" s="292"/>
    </row>
    <row r="25" spans="1:9" ht="235.5" customHeight="1" x14ac:dyDescent="0.25">
      <c r="B25" s="293"/>
      <c r="C25" s="293"/>
      <c r="D25" s="293"/>
      <c r="E25" s="293"/>
      <c r="F25" s="293"/>
      <c r="G25" s="293"/>
      <c r="H25" s="293"/>
    </row>
    <row r="26" spans="1:9"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sheetData>
  <sheetProtection password="DB6B" sheet="1" objects="1" scenarios="1" selectLockedCells="1"/>
  <mergeCells count="25">
    <mergeCell ref="B21:B23"/>
    <mergeCell ref="C21:G21"/>
    <mergeCell ref="C22:H22"/>
    <mergeCell ref="C23:H23"/>
    <mergeCell ref="B12:B14"/>
    <mergeCell ref="C13:H13"/>
    <mergeCell ref="C14:H14"/>
    <mergeCell ref="C12:G12"/>
    <mergeCell ref="C20:H20"/>
    <mergeCell ref="B6:H7"/>
    <mergeCell ref="B5:H5"/>
    <mergeCell ref="C8:G8"/>
    <mergeCell ref="B24:H24"/>
    <mergeCell ref="B25:H25"/>
    <mergeCell ref="B15:B17"/>
    <mergeCell ref="C15:G15"/>
    <mergeCell ref="C16:H16"/>
    <mergeCell ref="C17:H17"/>
    <mergeCell ref="B18:B20"/>
    <mergeCell ref="C18:G18"/>
    <mergeCell ref="C19:H19"/>
    <mergeCell ref="B9:B11"/>
    <mergeCell ref="C9:G9"/>
    <mergeCell ref="C10:H10"/>
    <mergeCell ref="C11:H11"/>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7</xdr:col>
                    <xdr:colOff>123825</xdr:colOff>
                    <xdr:row>11</xdr:row>
                    <xdr:rowOff>66675</xdr:rowOff>
                  </from>
                  <to>
                    <xdr:col>7</xdr:col>
                    <xdr:colOff>1514475</xdr:colOff>
                    <xdr:row>11</xdr:row>
                    <xdr:rowOff>333375</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7</xdr:col>
                    <xdr:colOff>114300</xdr:colOff>
                    <xdr:row>11</xdr:row>
                    <xdr:rowOff>361950</xdr:rowOff>
                  </from>
                  <to>
                    <xdr:col>7</xdr:col>
                    <xdr:colOff>1504950</xdr:colOff>
                    <xdr:row>11</xdr:row>
                    <xdr:rowOff>628650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7</xdr:col>
                    <xdr:colOff>123825</xdr:colOff>
                    <xdr:row>8</xdr:row>
                    <xdr:rowOff>66675</xdr:rowOff>
                  </from>
                  <to>
                    <xdr:col>7</xdr:col>
                    <xdr:colOff>1514475</xdr:colOff>
                    <xdr:row>8</xdr:row>
                    <xdr:rowOff>333375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7</xdr:col>
                    <xdr:colOff>114300</xdr:colOff>
                    <xdr:row>8</xdr:row>
                    <xdr:rowOff>361950</xdr:rowOff>
                  </from>
                  <to>
                    <xdr:col>7</xdr:col>
                    <xdr:colOff>1504950</xdr:colOff>
                    <xdr:row>8</xdr:row>
                    <xdr:rowOff>628650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7</xdr:col>
                    <xdr:colOff>9525</xdr:colOff>
                    <xdr:row>14</xdr:row>
                    <xdr:rowOff>19050</xdr:rowOff>
                  </from>
                  <to>
                    <xdr:col>7</xdr:col>
                    <xdr:colOff>1619250</xdr:colOff>
                    <xdr:row>14</xdr:row>
                    <xdr:rowOff>561975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7</xdr:col>
                    <xdr:colOff>0</xdr:colOff>
                    <xdr:row>14</xdr:row>
                    <xdr:rowOff>476250</xdr:rowOff>
                  </from>
                  <to>
                    <xdr:col>7</xdr:col>
                    <xdr:colOff>1524000</xdr:colOff>
                    <xdr:row>14</xdr:row>
                    <xdr:rowOff>819150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7</xdr:col>
                    <xdr:colOff>0</xdr:colOff>
                    <xdr:row>14</xdr:row>
                    <xdr:rowOff>857250</xdr:rowOff>
                  </from>
                  <to>
                    <xdr:col>7</xdr:col>
                    <xdr:colOff>1524000</xdr:colOff>
                    <xdr:row>14</xdr:row>
                    <xdr:rowOff>1200150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19050</xdr:colOff>
                    <xdr:row>17</xdr:row>
                    <xdr:rowOff>9525</xdr:rowOff>
                  </from>
                  <to>
                    <xdr:col>7</xdr:col>
                    <xdr:colOff>1485900</xdr:colOff>
                    <xdr:row>17</xdr:row>
                    <xdr:rowOff>304800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19050</xdr:colOff>
                    <xdr:row>17</xdr:row>
                    <xdr:rowOff>276225</xdr:rowOff>
                  </from>
                  <to>
                    <xdr:col>7</xdr:col>
                    <xdr:colOff>1552575</xdr:colOff>
                    <xdr:row>17</xdr:row>
                    <xdr:rowOff>533400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17</xdr:row>
                    <xdr:rowOff>495300</xdr:rowOff>
                  </from>
                  <to>
                    <xdr:col>7</xdr:col>
                    <xdr:colOff>1552575</xdr:colOff>
                    <xdr:row>17</xdr:row>
                    <xdr:rowOff>838200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7</xdr:col>
                    <xdr:colOff>19050</xdr:colOff>
                    <xdr:row>20</xdr:row>
                    <xdr:rowOff>9525</xdr:rowOff>
                  </from>
                  <to>
                    <xdr:col>7</xdr:col>
                    <xdr:colOff>1485900</xdr:colOff>
                    <xdr:row>20</xdr:row>
                    <xdr:rowOff>304800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7</xdr:col>
                    <xdr:colOff>19050</xdr:colOff>
                    <xdr:row>20</xdr:row>
                    <xdr:rowOff>276225</xdr:rowOff>
                  </from>
                  <to>
                    <xdr:col>7</xdr:col>
                    <xdr:colOff>1552575</xdr:colOff>
                    <xdr:row>20</xdr:row>
                    <xdr:rowOff>533400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7</xdr:col>
                    <xdr:colOff>28575</xdr:colOff>
                    <xdr:row>20</xdr:row>
                    <xdr:rowOff>495300</xdr:rowOff>
                  </from>
                  <to>
                    <xdr:col>7</xdr:col>
                    <xdr:colOff>1552575</xdr:colOff>
                    <xdr:row>21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K94"/>
  <sheetViews>
    <sheetView workbookViewId="0">
      <selection activeCell="H4" sqref="H4"/>
    </sheetView>
  </sheetViews>
  <sheetFormatPr defaultColWidth="0" defaultRowHeight="15" zeroHeight="1" x14ac:dyDescent="0.25"/>
  <cols>
    <col min="1" max="1" width="2.85546875" style="27" customWidth="1"/>
    <col min="2" max="5" width="9.140625" style="27" customWidth="1"/>
    <col min="6" max="6" width="11.140625" style="27" customWidth="1"/>
    <col min="7" max="7" width="20" style="27" customWidth="1"/>
    <col min="8" max="8" width="25.28515625" style="27" customWidth="1"/>
    <col min="9" max="9" width="4" style="27" customWidth="1"/>
    <col min="10" max="11" width="0" style="27" hidden="1" customWidth="1"/>
    <col min="12" max="16384" width="9.140625" style="27" hidden="1"/>
  </cols>
  <sheetData>
    <row r="1" spans="1:8" ht="15.75" x14ac:dyDescent="0.25">
      <c r="A1" s="26"/>
      <c r="G1" s="33" t="s">
        <v>8</v>
      </c>
      <c r="H1" s="32">
        <f>'Exhibit I Coverpage'!$C$12</f>
        <v>0</v>
      </c>
    </row>
    <row r="2" spans="1:8" ht="15.75" x14ac:dyDescent="0.25">
      <c r="A2" s="26"/>
    </row>
    <row r="3" spans="1:8" ht="15.75" x14ac:dyDescent="0.25">
      <c r="A3" s="26"/>
    </row>
    <row r="4" spans="1:8" ht="15.75" x14ac:dyDescent="0.25">
      <c r="A4" s="26"/>
    </row>
    <row r="5" spans="1:8" ht="15.75" x14ac:dyDescent="0.25">
      <c r="B5" s="305" t="s">
        <v>15</v>
      </c>
      <c r="C5" s="306"/>
      <c r="D5" s="306"/>
      <c r="E5" s="306"/>
      <c r="F5" s="306"/>
      <c r="G5" s="306"/>
      <c r="H5" s="306"/>
    </row>
    <row r="6" spans="1:8" x14ac:dyDescent="0.25">
      <c r="B6" s="307" t="s">
        <v>17</v>
      </c>
      <c r="C6" s="308"/>
      <c r="D6" s="308"/>
      <c r="E6" s="308"/>
      <c r="F6" s="308"/>
      <c r="G6" s="308"/>
      <c r="H6" s="308"/>
    </row>
    <row r="7" spans="1:8" ht="18" customHeight="1" x14ac:dyDescent="0.25">
      <c r="B7" s="309"/>
      <c r="C7" s="309"/>
      <c r="D7" s="309"/>
      <c r="E7" s="309"/>
      <c r="F7" s="309"/>
      <c r="G7" s="309"/>
      <c r="H7" s="309"/>
    </row>
    <row r="8" spans="1:8" s="29" customFormat="1" ht="15.75" x14ac:dyDescent="0.25">
      <c r="B8" s="34" t="s">
        <v>10</v>
      </c>
      <c r="C8" s="310" t="s">
        <v>11</v>
      </c>
      <c r="D8" s="310"/>
      <c r="E8" s="310"/>
      <c r="F8" s="310"/>
      <c r="G8" s="310"/>
      <c r="H8" s="30" t="s">
        <v>12</v>
      </c>
    </row>
    <row r="9" spans="1:8" ht="73.5" customHeight="1" x14ac:dyDescent="0.25">
      <c r="B9" s="294">
        <v>1</v>
      </c>
      <c r="C9" s="302" t="s">
        <v>68</v>
      </c>
      <c r="D9" s="302"/>
      <c r="E9" s="302"/>
      <c r="F9" s="302"/>
      <c r="G9" s="302"/>
      <c r="H9" s="19"/>
    </row>
    <row r="10" spans="1:8" ht="15" customHeight="1" x14ac:dyDescent="0.25">
      <c r="B10" s="295"/>
      <c r="C10" s="303" t="s">
        <v>18</v>
      </c>
      <c r="D10" s="303"/>
      <c r="E10" s="303"/>
      <c r="F10" s="303"/>
      <c r="G10" s="303"/>
      <c r="H10" s="303"/>
    </row>
    <row r="11" spans="1:8" ht="63.75" customHeight="1" x14ac:dyDescent="0.25">
      <c r="B11" s="296"/>
      <c r="C11" s="301"/>
      <c r="D11" s="301"/>
      <c r="E11" s="301"/>
      <c r="F11" s="301"/>
      <c r="G11" s="301"/>
      <c r="H11" s="301"/>
    </row>
    <row r="12" spans="1:8" ht="73.5" customHeight="1" x14ac:dyDescent="0.25">
      <c r="B12" s="294">
        <v>2</v>
      </c>
      <c r="C12" s="302" t="s">
        <v>69</v>
      </c>
      <c r="D12" s="302"/>
      <c r="E12" s="302"/>
      <c r="F12" s="302"/>
      <c r="G12" s="302"/>
      <c r="H12" s="19"/>
    </row>
    <row r="13" spans="1:8" ht="15" customHeight="1" x14ac:dyDescent="0.25">
      <c r="B13" s="295"/>
      <c r="C13" s="303" t="s">
        <v>18</v>
      </c>
      <c r="D13" s="303"/>
      <c r="E13" s="303"/>
      <c r="F13" s="303"/>
      <c r="G13" s="303"/>
      <c r="H13" s="303"/>
    </row>
    <row r="14" spans="1:8" ht="63.75" customHeight="1" x14ac:dyDescent="0.25">
      <c r="B14" s="296"/>
      <c r="C14" s="301"/>
      <c r="D14" s="301"/>
      <c r="E14" s="301"/>
      <c r="F14" s="301"/>
      <c r="G14" s="301"/>
      <c r="H14" s="301"/>
    </row>
    <row r="15" spans="1:8" ht="134.25" customHeight="1" x14ac:dyDescent="0.25">
      <c r="B15" s="294">
        <v>3</v>
      </c>
      <c r="C15" s="302" t="s">
        <v>1109</v>
      </c>
      <c r="D15" s="302"/>
      <c r="E15" s="302"/>
      <c r="F15" s="302"/>
      <c r="G15" s="302"/>
      <c r="H15" s="19"/>
    </row>
    <row r="16" spans="1:8" ht="15" customHeight="1" x14ac:dyDescent="0.25">
      <c r="B16" s="295"/>
      <c r="C16" s="303" t="s">
        <v>18</v>
      </c>
      <c r="D16" s="303"/>
      <c r="E16" s="303"/>
      <c r="F16" s="303"/>
      <c r="G16" s="303"/>
      <c r="H16" s="303"/>
    </row>
    <row r="17" spans="2:8" ht="63.75" customHeight="1" x14ac:dyDescent="0.25">
      <c r="B17" s="296"/>
      <c r="C17" s="301"/>
      <c r="D17" s="301"/>
      <c r="E17" s="301"/>
      <c r="F17" s="301"/>
      <c r="G17" s="301"/>
      <c r="H17" s="301"/>
    </row>
    <row r="18" spans="2:8" ht="89.25" customHeight="1" x14ac:dyDescent="0.25">
      <c r="B18" s="294">
        <v>4</v>
      </c>
      <c r="C18" s="302" t="s">
        <v>70</v>
      </c>
      <c r="D18" s="302"/>
      <c r="E18" s="302"/>
      <c r="F18" s="302"/>
      <c r="G18" s="302"/>
      <c r="H18" s="19"/>
    </row>
    <row r="19" spans="2:8" ht="15" customHeight="1" x14ac:dyDescent="0.25">
      <c r="B19" s="295"/>
      <c r="C19" s="303" t="s">
        <v>18</v>
      </c>
      <c r="D19" s="303"/>
      <c r="E19" s="303"/>
      <c r="F19" s="303"/>
      <c r="G19" s="303"/>
      <c r="H19" s="303"/>
    </row>
    <row r="20" spans="2:8" ht="63.75" customHeight="1" x14ac:dyDescent="0.25">
      <c r="B20" s="296"/>
      <c r="C20" s="301"/>
      <c r="D20" s="301"/>
      <c r="E20" s="301"/>
      <c r="F20" s="301"/>
      <c r="G20" s="301"/>
      <c r="H20" s="301"/>
    </row>
    <row r="21" spans="2:8" ht="89.25" customHeight="1" x14ac:dyDescent="0.25">
      <c r="B21" s="294">
        <v>5</v>
      </c>
      <c r="C21" s="302" t="s">
        <v>867</v>
      </c>
      <c r="D21" s="302"/>
      <c r="E21" s="302"/>
      <c r="F21" s="302"/>
      <c r="G21" s="302"/>
      <c r="H21" s="19"/>
    </row>
    <row r="22" spans="2:8" ht="15" customHeight="1" x14ac:dyDescent="0.25">
      <c r="B22" s="295"/>
      <c r="C22" s="303" t="s">
        <v>18</v>
      </c>
      <c r="D22" s="303"/>
      <c r="E22" s="303"/>
      <c r="F22" s="303"/>
      <c r="G22" s="303"/>
      <c r="H22" s="303"/>
    </row>
    <row r="23" spans="2:8" ht="63.75" customHeight="1" x14ac:dyDescent="0.25">
      <c r="B23" s="296"/>
      <c r="C23" s="301"/>
      <c r="D23" s="301"/>
      <c r="E23" s="301"/>
      <c r="F23" s="301"/>
      <c r="G23" s="301"/>
      <c r="H23" s="301"/>
    </row>
    <row r="24" spans="2:8" ht="89.25" customHeight="1" x14ac:dyDescent="0.25">
      <c r="B24" s="294">
        <v>6</v>
      </c>
      <c r="C24" s="302" t="s">
        <v>868</v>
      </c>
      <c r="D24" s="302"/>
      <c r="E24" s="302"/>
      <c r="F24" s="302"/>
      <c r="G24" s="302"/>
      <c r="H24" s="19"/>
    </row>
    <row r="25" spans="2:8" ht="15" customHeight="1" x14ac:dyDescent="0.25">
      <c r="B25" s="295"/>
      <c r="C25" s="303" t="s">
        <v>18</v>
      </c>
      <c r="D25" s="303"/>
      <c r="E25" s="303"/>
      <c r="F25" s="303"/>
      <c r="G25" s="303"/>
      <c r="H25" s="303"/>
    </row>
    <row r="26" spans="2:8" ht="63.75" customHeight="1" x14ac:dyDescent="0.25">
      <c r="B26" s="296"/>
      <c r="C26" s="304"/>
      <c r="D26" s="304"/>
      <c r="E26" s="304"/>
      <c r="F26" s="304"/>
      <c r="G26" s="304"/>
      <c r="H26" s="304"/>
    </row>
    <row r="27" spans="2:8" ht="66" customHeight="1" x14ac:dyDescent="0.25">
      <c r="B27" s="294">
        <v>7</v>
      </c>
      <c r="C27" s="302" t="s">
        <v>915</v>
      </c>
      <c r="D27" s="302"/>
      <c r="E27" s="302"/>
      <c r="F27" s="302"/>
      <c r="G27" s="302"/>
      <c r="H27" s="19"/>
    </row>
    <row r="28" spans="2:8" ht="15" customHeight="1" x14ac:dyDescent="0.25">
      <c r="B28" s="295"/>
      <c r="C28" s="303" t="s">
        <v>18</v>
      </c>
      <c r="D28" s="303"/>
      <c r="E28" s="303"/>
      <c r="F28" s="303"/>
      <c r="G28" s="303"/>
      <c r="H28" s="303"/>
    </row>
    <row r="29" spans="2:8" ht="63.75" customHeight="1" x14ac:dyDescent="0.25">
      <c r="B29" s="296"/>
      <c r="C29" s="301"/>
      <c r="D29" s="301"/>
      <c r="E29" s="301"/>
      <c r="F29" s="301"/>
      <c r="G29" s="301"/>
      <c r="H29" s="301"/>
    </row>
    <row r="30" spans="2:8" ht="127.5" customHeight="1" x14ac:dyDescent="0.25">
      <c r="B30" s="294">
        <v>8</v>
      </c>
      <c r="C30" s="302" t="s">
        <v>829</v>
      </c>
      <c r="D30" s="302"/>
      <c r="E30" s="302"/>
      <c r="F30" s="302"/>
      <c r="G30" s="302"/>
      <c r="H30" s="19"/>
    </row>
    <row r="31" spans="2:8" ht="15" customHeight="1" x14ac:dyDescent="0.25">
      <c r="B31" s="295"/>
      <c r="C31" s="303" t="s">
        <v>18</v>
      </c>
      <c r="D31" s="303"/>
      <c r="E31" s="303"/>
      <c r="F31" s="303"/>
      <c r="G31" s="303"/>
      <c r="H31" s="303"/>
    </row>
    <row r="32" spans="2:8" ht="63.75" customHeight="1" x14ac:dyDescent="0.25">
      <c r="B32" s="296"/>
      <c r="C32" s="301"/>
      <c r="D32" s="301"/>
      <c r="E32" s="301"/>
      <c r="F32" s="301"/>
      <c r="G32" s="301"/>
      <c r="H32" s="301"/>
    </row>
    <row r="33" spans="2:8" ht="127.5" customHeight="1" x14ac:dyDescent="0.25">
      <c r="B33" s="294">
        <v>9</v>
      </c>
      <c r="C33" s="302" t="s">
        <v>71</v>
      </c>
      <c r="D33" s="302"/>
      <c r="E33" s="302"/>
      <c r="F33" s="302"/>
      <c r="G33" s="302"/>
      <c r="H33" s="19"/>
    </row>
    <row r="34" spans="2:8" ht="15" customHeight="1" x14ac:dyDescent="0.25">
      <c r="B34" s="295"/>
      <c r="C34" s="303" t="s">
        <v>18</v>
      </c>
      <c r="D34" s="303"/>
      <c r="E34" s="303"/>
      <c r="F34" s="303"/>
      <c r="G34" s="303"/>
      <c r="H34" s="303"/>
    </row>
    <row r="35" spans="2:8" ht="63.75" customHeight="1" x14ac:dyDescent="0.25">
      <c r="B35" s="296"/>
      <c r="C35" s="301"/>
      <c r="D35" s="301"/>
      <c r="E35" s="301"/>
      <c r="F35" s="301"/>
      <c r="G35" s="301"/>
      <c r="H35" s="301"/>
    </row>
    <row r="36" spans="2:8" ht="55.5" customHeight="1" x14ac:dyDescent="0.25">
      <c r="B36" s="294">
        <v>10</v>
      </c>
      <c r="C36" s="302" t="s">
        <v>916</v>
      </c>
      <c r="D36" s="302"/>
      <c r="E36" s="302"/>
      <c r="F36" s="302"/>
      <c r="G36" s="302"/>
      <c r="H36" s="19"/>
    </row>
    <row r="37" spans="2:8" ht="15" customHeight="1" x14ac:dyDescent="0.25">
      <c r="B37" s="295"/>
      <c r="C37" s="303" t="s">
        <v>18</v>
      </c>
      <c r="D37" s="303"/>
      <c r="E37" s="303"/>
      <c r="F37" s="303"/>
      <c r="G37" s="303"/>
      <c r="H37" s="303"/>
    </row>
    <row r="38" spans="2:8" ht="63.75" customHeight="1" x14ac:dyDescent="0.25">
      <c r="B38" s="296"/>
      <c r="C38" s="301"/>
      <c r="D38" s="301"/>
      <c r="E38" s="301"/>
      <c r="F38" s="301"/>
      <c r="G38" s="301"/>
      <c r="H38" s="301"/>
    </row>
    <row r="39" spans="2:8" ht="88.5" customHeight="1" x14ac:dyDescent="0.25">
      <c r="B39" s="294">
        <v>11</v>
      </c>
      <c r="C39" s="297" t="s">
        <v>830</v>
      </c>
      <c r="D39" s="298"/>
      <c r="E39" s="298"/>
      <c r="F39" s="298"/>
      <c r="G39" s="299"/>
      <c r="H39" s="19"/>
    </row>
    <row r="40" spans="2:8" ht="15.75" x14ac:dyDescent="0.25">
      <c r="B40" s="295"/>
      <c r="C40" s="303" t="s">
        <v>18</v>
      </c>
      <c r="D40" s="303"/>
      <c r="E40" s="303"/>
      <c r="F40" s="303"/>
      <c r="G40" s="303"/>
      <c r="H40" s="303"/>
    </row>
    <row r="41" spans="2:8" ht="59.25" customHeight="1" x14ac:dyDescent="0.25">
      <c r="B41" s="296"/>
      <c r="C41" s="301"/>
      <c r="D41" s="301"/>
      <c r="E41" s="301"/>
      <c r="F41" s="301"/>
      <c r="G41" s="301"/>
      <c r="H41" s="301"/>
    </row>
    <row r="42" spans="2:8" ht="88.5" customHeight="1" x14ac:dyDescent="0.25">
      <c r="B42" s="294">
        <v>12</v>
      </c>
      <c r="C42" s="297" t="s">
        <v>175</v>
      </c>
      <c r="D42" s="298"/>
      <c r="E42" s="298"/>
      <c r="F42" s="298"/>
      <c r="G42" s="299"/>
      <c r="H42" s="19"/>
    </row>
    <row r="43" spans="2:8" ht="15.75" x14ac:dyDescent="0.25">
      <c r="B43" s="295"/>
      <c r="C43" s="303" t="s">
        <v>18</v>
      </c>
      <c r="D43" s="303"/>
      <c r="E43" s="303"/>
      <c r="F43" s="303"/>
      <c r="G43" s="303"/>
      <c r="H43" s="303"/>
    </row>
    <row r="44" spans="2:8" ht="59.25" customHeight="1" x14ac:dyDescent="0.25">
      <c r="B44" s="296"/>
      <c r="C44" s="301"/>
      <c r="D44" s="301"/>
      <c r="E44" s="301"/>
      <c r="F44" s="301"/>
      <c r="G44" s="301"/>
      <c r="H44" s="301"/>
    </row>
    <row r="45" spans="2:8" ht="88.5" customHeight="1" x14ac:dyDescent="0.25">
      <c r="B45" s="294">
        <v>13</v>
      </c>
      <c r="C45" s="297" t="s">
        <v>168</v>
      </c>
      <c r="D45" s="298"/>
      <c r="E45" s="298"/>
      <c r="F45" s="298"/>
      <c r="G45" s="299"/>
      <c r="H45" s="19"/>
    </row>
    <row r="46" spans="2:8" ht="15.75" x14ac:dyDescent="0.25">
      <c r="B46" s="295"/>
      <c r="C46" s="303" t="s">
        <v>18</v>
      </c>
      <c r="D46" s="303"/>
      <c r="E46" s="303"/>
      <c r="F46" s="303"/>
      <c r="G46" s="303"/>
      <c r="H46" s="303"/>
    </row>
    <row r="47" spans="2:8" ht="59.25" customHeight="1" x14ac:dyDescent="0.25">
      <c r="B47" s="296"/>
      <c r="C47" s="301"/>
      <c r="D47" s="301"/>
      <c r="E47" s="301"/>
      <c r="F47" s="301"/>
      <c r="G47" s="301"/>
      <c r="H47" s="301"/>
    </row>
    <row r="48" spans="2:8" ht="15.75" x14ac:dyDescent="0.25">
      <c r="B48" s="314" t="s">
        <v>14</v>
      </c>
      <c r="C48" s="315"/>
      <c r="D48" s="315"/>
      <c r="E48" s="315"/>
      <c r="F48" s="315"/>
      <c r="G48" s="315"/>
      <c r="H48" s="316"/>
    </row>
    <row r="49" spans="2:8" ht="198.75" customHeight="1" x14ac:dyDescent="0.25">
      <c r="B49" s="311"/>
      <c r="C49" s="312"/>
      <c r="D49" s="312"/>
      <c r="E49" s="312"/>
      <c r="F49" s="312"/>
      <c r="G49" s="312"/>
      <c r="H49" s="313"/>
    </row>
    <row r="50" spans="2:8" x14ac:dyDescent="0.25"/>
    <row r="51" spans="2:8" x14ac:dyDescent="0.25"/>
    <row r="52" spans="2:8" hidden="1" x14ac:dyDescent="0.25"/>
    <row r="53" spans="2:8" hidden="1" x14ac:dyDescent="0.25"/>
    <row r="54" spans="2:8" hidden="1" x14ac:dyDescent="0.25"/>
    <row r="55" spans="2:8" hidden="1" x14ac:dyDescent="0.25"/>
    <row r="56" spans="2:8" hidden="1" x14ac:dyDescent="0.25"/>
    <row r="57" spans="2:8" hidden="1" x14ac:dyDescent="0.25"/>
    <row r="58" spans="2:8" hidden="1" x14ac:dyDescent="0.25"/>
    <row r="59" spans="2:8" hidden="1"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sheetData>
  <sheetProtection password="DB6B" sheet="1" objects="1" scenarios="1" selectLockedCells="1"/>
  <protectedRanges>
    <protectedRange sqref="H9 C11 C14 H12 H18 C20 H21 C23 H24 C26 H27 C29 H30 C32 H33 C35 H36 C38 H39 C41 H42 C44 H45 C47 B49 H15 C17" name="Range1"/>
  </protectedRanges>
  <mergeCells count="57">
    <mergeCell ref="B49:H49"/>
    <mergeCell ref="B42:B44"/>
    <mergeCell ref="C42:G42"/>
    <mergeCell ref="C43:H43"/>
    <mergeCell ref="C44:H44"/>
    <mergeCell ref="B45:B47"/>
    <mergeCell ref="C45:G45"/>
    <mergeCell ref="C46:H46"/>
    <mergeCell ref="C47:H47"/>
    <mergeCell ref="B48:H48"/>
    <mergeCell ref="C19:H19"/>
    <mergeCell ref="C20:H20"/>
    <mergeCell ref="B21:B23"/>
    <mergeCell ref="C21:G21"/>
    <mergeCell ref="C22:H22"/>
    <mergeCell ref="C23:H23"/>
    <mergeCell ref="B18:B20"/>
    <mergeCell ref="C18:G18"/>
    <mergeCell ref="B12:B14"/>
    <mergeCell ref="C12:G12"/>
    <mergeCell ref="C13:H13"/>
    <mergeCell ref="B15:B17"/>
    <mergeCell ref="C15:G15"/>
    <mergeCell ref="C17:H17"/>
    <mergeCell ref="C14:H14"/>
    <mergeCell ref="C16:H16"/>
    <mergeCell ref="C9:G9"/>
    <mergeCell ref="C10:H10"/>
    <mergeCell ref="C11:H11"/>
    <mergeCell ref="B9:B11"/>
    <mergeCell ref="B5:H5"/>
    <mergeCell ref="B6:H7"/>
    <mergeCell ref="C8:G8"/>
    <mergeCell ref="B30:B32"/>
    <mergeCell ref="C30:G30"/>
    <mergeCell ref="C31:H31"/>
    <mergeCell ref="C32:H32"/>
    <mergeCell ref="B33:B35"/>
    <mergeCell ref="C33:G33"/>
    <mergeCell ref="C34:H34"/>
    <mergeCell ref="C35:H35"/>
    <mergeCell ref="C36:G36"/>
    <mergeCell ref="B36:B38"/>
    <mergeCell ref="C37:H37"/>
    <mergeCell ref="C38:H38"/>
    <mergeCell ref="C39:G39"/>
    <mergeCell ref="B39:B41"/>
    <mergeCell ref="C40:H40"/>
    <mergeCell ref="C41:H41"/>
    <mergeCell ref="B24:B26"/>
    <mergeCell ref="C24:G24"/>
    <mergeCell ref="C25:H25"/>
    <mergeCell ref="C26:H26"/>
    <mergeCell ref="B27:B29"/>
    <mergeCell ref="C27:G27"/>
    <mergeCell ref="C28:H28"/>
    <mergeCell ref="C29:H29"/>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9" r:id="rId4" name="Check Box 25">
              <controlPr defaultSize="0" autoFill="0" autoLine="0" autoPict="0">
                <anchor moveWithCells="1">
                  <from>
                    <xdr:col>7</xdr:col>
                    <xdr:colOff>123825</xdr:colOff>
                    <xdr:row>8</xdr:row>
                    <xdr:rowOff>66675</xdr:rowOff>
                  </from>
                  <to>
                    <xdr:col>7</xdr:col>
                    <xdr:colOff>1514475</xdr:colOff>
                    <xdr:row>8</xdr:row>
                    <xdr:rowOff>333375</xdr:rowOff>
                  </to>
                </anchor>
              </controlPr>
            </control>
          </mc:Choice>
        </mc:AlternateContent>
        <mc:AlternateContent xmlns:mc="http://schemas.openxmlformats.org/markup-compatibility/2006">
          <mc:Choice Requires="x14">
            <control shapeId="6170" r:id="rId5" name="Check Box 26">
              <controlPr defaultSize="0" autoFill="0" autoLine="0" autoPict="0">
                <anchor moveWithCells="1">
                  <from>
                    <xdr:col>7</xdr:col>
                    <xdr:colOff>114300</xdr:colOff>
                    <xdr:row>8</xdr:row>
                    <xdr:rowOff>361950</xdr:rowOff>
                  </from>
                  <to>
                    <xdr:col>7</xdr:col>
                    <xdr:colOff>1504950</xdr:colOff>
                    <xdr:row>8</xdr:row>
                    <xdr:rowOff>628650</xdr:rowOff>
                  </to>
                </anchor>
              </controlPr>
            </control>
          </mc:Choice>
        </mc:AlternateContent>
        <mc:AlternateContent xmlns:mc="http://schemas.openxmlformats.org/markup-compatibility/2006">
          <mc:Choice Requires="x14">
            <control shapeId="6171" r:id="rId6" name="Check Box 27">
              <controlPr defaultSize="0" autoFill="0" autoLine="0" autoPict="0">
                <anchor moveWithCells="1">
                  <from>
                    <xdr:col>7</xdr:col>
                    <xdr:colOff>123825</xdr:colOff>
                    <xdr:row>11</xdr:row>
                    <xdr:rowOff>66675</xdr:rowOff>
                  </from>
                  <to>
                    <xdr:col>7</xdr:col>
                    <xdr:colOff>1514475</xdr:colOff>
                    <xdr:row>11</xdr:row>
                    <xdr:rowOff>333375</xdr:rowOff>
                  </to>
                </anchor>
              </controlPr>
            </control>
          </mc:Choice>
        </mc:AlternateContent>
        <mc:AlternateContent xmlns:mc="http://schemas.openxmlformats.org/markup-compatibility/2006">
          <mc:Choice Requires="x14">
            <control shapeId="6172" r:id="rId7" name="Check Box 28">
              <controlPr defaultSize="0" autoFill="0" autoLine="0" autoPict="0">
                <anchor moveWithCells="1">
                  <from>
                    <xdr:col>7</xdr:col>
                    <xdr:colOff>114300</xdr:colOff>
                    <xdr:row>11</xdr:row>
                    <xdr:rowOff>361950</xdr:rowOff>
                  </from>
                  <to>
                    <xdr:col>7</xdr:col>
                    <xdr:colOff>1504950</xdr:colOff>
                    <xdr:row>11</xdr:row>
                    <xdr:rowOff>628650</xdr:rowOff>
                  </to>
                </anchor>
              </controlPr>
            </control>
          </mc:Choice>
        </mc:AlternateContent>
        <mc:AlternateContent xmlns:mc="http://schemas.openxmlformats.org/markup-compatibility/2006">
          <mc:Choice Requires="x14">
            <control shapeId="6173" r:id="rId8" name="Check Box 29">
              <controlPr defaultSize="0" autoFill="0" autoLine="0" autoPict="0">
                <anchor moveWithCells="1">
                  <from>
                    <xdr:col>7</xdr:col>
                    <xdr:colOff>123825</xdr:colOff>
                    <xdr:row>14</xdr:row>
                    <xdr:rowOff>66675</xdr:rowOff>
                  </from>
                  <to>
                    <xdr:col>7</xdr:col>
                    <xdr:colOff>1514475</xdr:colOff>
                    <xdr:row>14</xdr:row>
                    <xdr:rowOff>333375</xdr:rowOff>
                  </to>
                </anchor>
              </controlPr>
            </control>
          </mc:Choice>
        </mc:AlternateContent>
        <mc:AlternateContent xmlns:mc="http://schemas.openxmlformats.org/markup-compatibility/2006">
          <mc:Choice Requires="x14">
            <control shapeId="6174" r:id="rId9" name="Check Box 30">
              <controlPr defaultSize="0" autoFill="0" autoLine="0" autoPict="0">
                <anchor moveWithCells="1">
                  <from>
                    <xdr:col>7</xdr:col>
                    <xdr:colOff>114300</xdr:colOff>
                    <xdr:row>14</xdr:row>
                    <xdr:rowOff>361950</xdr:rowOff>
                  </from>
                  <to>
                    <xdr:col>7</xdr:col>
                    <xdr:colOff>1504950</xdr:colOff>
                    <xdr:row>14</xdr:row>
                    <xdr:rowOff>628650</xdr:rowOff>
                  </to>
                </anchor>
              </controlPr>
            </control>
          </mc:Choice>
        </mc:AlternateContent>
        <mc:AlternateContent xmlns:mc="http://schemas.openxmlformats.org/markup-compatibility/2006">
          <mc:Choice Requires="x14">
            <control shapeId="6175" r:id="rId10" name="Check Box 31">
              <controlPr defaultSize="0" autoFill="0" autoLine="0" autoPict="0">
                <anchor moveWithCells="1">
                  <from>
                    <xdr:col>7</xdr:col>
                    <xdr:colOff>123825</xdr:colOff>
                    <xdr:row>17</xdr:row>
                    <xdr:rowOff>66675</xdr:rowOff>
                  </from>
                  <to>
                    <xdr:col>7</xdr:col>
                    <xdr:colOff>1514475</xdr:colOff>
                    <xdr:row>17</xdr:row>
                    <xdr:rowOff>333375</xdr:rowOff>
                  </to>
                </anchor>
              </controlPr>
            </control>
          </mc:Choice>
        </mc:AlternateContent>
        <mc:AlternateContent xmlns:mc="http://schemas.openxmlformats.org/markup-compatibility/2006">
          <mc:Choice Requires="x14">
            <control shapeId="6176" r:id="rId11" name="Check Box 32">
              <controlPr defaultSize="0" autoFill="0" autoLine="0" autoPict="0">
                <anchor moveWithCells="1">
                  <from>
                    <xdr:col>7</xdr:col>
                    <xdr:colOff>114300</xdr:colOff>
                    <xdr:row>17</xdr:row>
                    <xdr:rowOff>361950</xdr:rowOff>
                  </from>
                  <to>
                    <xdr:col>7</xdr:col>
                    <xdr:colOff>1504950</xdr:colOff>
                    <xdr:row>17</xdr:row>
                    <xdr:rowOff>628650</xdr:rowOff>
                  </to>
                </anchor>
              </controlPr>
            </control>
          </mc:Choice>
        </mc:AlternateContent>
        <mc:AlternateContent xmlns:mc="http://schemas.openxmlformats.org/markup-compatibility/2006">
          <mc:Choice Requires="x14">
            <control shapeId="6177" r:id="rId12" name="Check Box 33">
              <controlPr defaultSize="0" autoFill="0" autoLine="0" autoPict="0">
                <anchor moveWithCells="1">
                  <from>
                    <xdr:col>7</xdr:col>
                    <xdr:colOff>123825</xdr:colOff>
                    <xdr:row>20</xdr:row>
                    <xdr:rowOff>66675</xdr:rowOff>
                  </from>
                  <to>
                    <xdr:col>7</xdr:col>
                    <xdr:colOff>1514475</xdr:colOff>
                    <xdr:row>20</xdr:row>
                    <xdr:rowOff>333375</xdr:rowOff>
                  </to>
                </anchor>
              </controlPr>
            </control>
          </mc:Choice>
        </mc:AlternateContent>
        <mc:AlternateContent xmlns:mc="http://schemas.openxmlformats.org/markup-compatibility/2006">
          <mc:Choice Requires="x14">
            <control shapeId="6178" r:id="rId13" name="Check Box 34">
              <controlPr defaultSize="0" autoFill="0" autoLine="0" autoPict="0">
                <anchor moveWithCells="1">
                  <from>
                    <xdr:col>7</xdr:col>
                    <xdr:colOff>114300</xdr:colOff>
                    <xdr:row>20</xdr:row>
                    <xdr:rowOff>361950</xdr:rowOff>
                  </from>
                  <to>
                    <xdr:col>7</xdr:col>
                    <xdr:colOff>1504950</xdr:colOff>
                    <xdr:row>20</xdr:row>
                    <xdr:rowOff>628650</xdr:rowOff>
                  </to>
                </anchor>
              </controlPr>
            </control>
          </mc:Choice>
        </mc:AlternateContent>
        <mc:AlternateContent xmlns:mc="http://schemas.openxmlformats.org/markup-compatibility/2006">
          <mc:Choice Requires="x14">
            <control shapeId="6179" r:id="rId14" name="Check Box 35">
              <controlPr defaultSize="0" autoFill="0" autoLine="0" autoPict="0">
                <anchor moveWithCells="1">
                  <from>
                    <xdr:col>7</xdr:col>
                    <xdr:colOff>123825</xdr:colOff>
                    <xdr:row>26</xdr:row>
                    <xdr:rowOff>66675</xdr:rowOff>
                  </from>
                  <to>
                    <xdr:col>7</xdr:col>
                    <xdr:colOff>1514475</xdr:colOff>
                    <xdr:row>26</xdr:row>
                    <xdr:rowOff>333375</xdr:rowOff>
                  </to>
                </anchor>
              </controlPr>
            </control>
          </mc:Choice>
        </mc:AlternateContent>
        <mc:AlternateContent xmlns:mc="http://schemas.openxmlformats.org/markup-compatibility/2006">
          <mc:Choice Requires="x14">
            <control shapeId="6180" r:id="rId15" name="Check Box 36">
              <controlPr defaultSize="0" autoFill="0" autoLine="0" autoPict="0">
                <anchor moveWithCells="1">
                  <from>
                    <xdr:col>7</xdr:col>
                    <xdr:colOff>114300</xdr:colOff>
                    <xdr:row>26</xdr:row>
                    <xdr:rowOff>361950</xdr:rowOff>
                  </from>
                  <to>
                    <xdr:col>7</xdr:col>
                    <xdr:colOff>1504950</xdr:colOff>
                    <xdr:row>26</xdr:row>
                    <xdr:rowOff>628650</xdr:rowOff>
                  </to>
                </anchor>
              </controlPr>
            </control>
          </mc:Choice>
        </mc:AlternateContent>
        <mc:AlternateContent xmlns:mc="http://schemas.openxmlformats.org/markup-compatibility/2006">
          <mc:Choice Requires="x14">
            <control shapeId="6181" r:id="rId16" name="Check Box 37">
              <controlPr defaultSize="0" autoFill="0" autoLine="0" autoPict="0">
                <anchor moveWithCells="1">
                  <from>
                    <xdr:col>7</xdr:col>
                    <xdr:colOff>123825</xdr:colOff>
                    <xdr:row>29</xdr:row>
                    <xdr:rowOff>66675</xdr:rowOff>
                  </from>
                  <to>
                    <xdr:col>7</xdr:col>
                    <xdr:colOff>1514475</xdr:colOff>
                    <xdr:row>29</xdr:row>
                    <xdr:rowOff>333375</xdr:rowOff>
                  </to>
                </anchor>
              </controlPr>
            </control>
          </mc:Choice>
        </mc:AlternateContent>
        <mc:AlternateContent xmlns:mc="http://schemas.openxmlformats.org/markup-compatibility/2006">
          <mc:Choice Requires="x14">
            <control shapeId="6182" r:id="rId17" name="Check Box 38">
              <controlPr defaultSize="0" autoFill="0" autoLine="0" autoPict="0">
                <anchor moveWithCells="1">
                  <from>
                    <xdr:col>7</xdr:col>
                    <xdr:colOff>114300</xdr:colOff>
                    <xdr:row>29</xdr:row>
                    <xdr:rowOff>361950</xdr:rowOff>
                  </from>
                  <to>
                    <xdr:col>7</xdr:col>
                    <xdr:colOff>1504950</xdr:colOff>
                    <xdr:row>29</xdr:row>
                    <xdr:rowOff>628650</xdr:rowOff>
                  </to>
                </anchor>
              </controlPr>
            </control>
          </mc:Choice>
        </mc:AlternateContent>
        <mc:AlternateContent xmlns:mc="http://schemas.openxmlformats.org/markup-compatibility/2006">
          <mc:Choice Requires="x14">
            <control shapeId="6183" r:id="rId18" name="Check Box 39">
              <controlPr defaultSize="0" autoFill="0" autoLine="0" autoPict="0">
                <anchor moveWithCells="1">
                  <from>
                    <xdr:col>7</xdr:col>
                    <xdr:colOff>123825</xdr:colOff>
                    <xdr:row>32</xdr:row>
                    <xdr:rowOff>66675</xdr:rowOff>
                  </from>
                  <to>
                    <xdr:col>7</xdr:col>
                    <xdr:colOff>1514475</xdr:colOff>
                    <xdr:row>32</xdr:row>
                    <xdr:rowOff>333375</xdr:rowOff>
                  </to>
                </anchor>
              </controlPr>
            </control>
          </mc:Choice>
        </mc:AlternateContent>
        <mc:AlternateContent xmlns:mc="http://schemas.openxmlformats.org/markup-compatibility/2006">
          <mc:Choice Requires="x14">
            <control shapeId="6184" r:id="rId19" name="Check Box 40">
              <controlPr defaultSize="0" autoFill="0" autoLine="0" autoPict="0">
                <anchor moveWithCells="1">
                  <from>
                    <xdr:col>7</xdr:col>
                    <xdr:colOff>114300</xdr:colOff>
                    <xdr:row>32</xdr:row>
                    <xdr:rowOff>361950</xdr:rowOff>
                  </from>
                  <to>
                    <xdr:col>7</xdr:col>
                    <xdr:colOff>1504950</xdr:colOff>
                    <xdr:row>32</xdr:row>
                    <xdr:rowOff>628650</xdr:rowOff>
                  </to>
                </anchor>
              </controlPr>
            </control>
          </mc:Choice>
        </mc:AlternateContent>
        <mc:AlternateContent xmlns:mc="http://schemas.openxmlformats.org/markup-compatibility/2006">
          <mc:Choice Requires="x14">
            <control shapeId="6185" r:id="rId20" name="Check Box 41">
              <controlPr defaultSize="0" autoFill="0" autoLine="0" autoPict="0">
                <anchor moveWithCells="1">
                  <from>
                    <xdr:col>7</xdr:col>
                    <xdr:colOff>123825</xdr:colOff>
                    <xdr:row>35</xdr:row>
                    <xdr:rowOff>66675</xdr:rowOff>
                  </from>
                  <to>
                    <xdr:col>7</xdr:col>
                    <xdr:colOff>1514475</xdr:colOff>
                    <xdr:row>35</xdr:row>
                    <xdr:rowOff>333375</xdr:rowOff>
                  </to>
                </anchor>
              </controlPr>
            </control>
          </mc:Choice>
        </mc:AlternateContent>
        <mc:AlternateContent xmlns:mc="http://schemas.openxmlformats.org/markup-compatibility/2006">
          <mc:Choice Requires="x14">
            <control shapeId="6186" r:id="rId21" name="Check Box 42">
              <controlPr defaultSize="0" autoFill="0" autoLine="0" autoPict="0">
                <anchor moveWithCells="1">
                  <from>
                    <xdr:col>7</xdr:col>
                    <xdr:colOff>114300</xdr:colOff>
                    <xdr:row>35</xdr:row>
                    <xdr:rowOff>361950</xdr:rowOff>
                  </from>
                  <to>
                    <xdr:col>7</xdr:col>
                    <xdr:colOff>1504950</xdr:colOff>
                    <xdr:row>35</xdr:row>
                    <xdr:rowOff>628650</xdr:rowOff>
                  </to>
                </anchor>
              </controlPr>
            </control>
          </mc:Choice>
        </mc:AlternateContent>
        <mc:AlternateContent xmlns:mc="http://schemas.openxmlformats.org/markup-compatibility/2006">
          <mc:Choice Requires="x14">
            <control shapeId="6187" r:id="rId22" name="Check Box 43">
              <controlPr defaultSize="0" autoFill="0" autoLine="0" autoPict="0">
                <anchor moveWithCells="1">
                  <from>
                    <xdr:col>7</xdr:col>
                    <xdr:colOff>123825</xdr:colOff>
                    <xdr:row>38</xdr:row>
                    <xdr:rowOff>66675</xdr:rowOff>
                  </from>
                  <to>
                    <xdr:col>7</xdr:col>
                    <xdr:colOff>1514475</xdr:colOff>
                    <xdr:row>38</xdr:row>
                    <xdr:rowOff>333375</xdr:rowOff>
                  </to>
                </anchor>
              </controlPr>
            </control>
          </mc:Choice>
        </mc:AlternateContent>
        <mc:AlternateContent xmlns:mc="http://schemas.openxmlformats.org/markup-compatibility/2006">
          <mc:Choice Requires="x14">
            <control shapeId="6188" r:id="rId23" name="Check Box 44">
              <controlPr defaultSize="0" autoFill="0" autoLine="0" autoPict="0">
                <anchor moveWithCells="1">
                  <from>
                    <xdr:col>7</xdr:col>
                    <xdr:colOff>114300</xdr:colOff>
                    <xdr:row>38</xdr:row>
                    <xdr:rowOff>361950</xdr:rowOff>
                  </from>
                  <to>
                    <xdr:col>7</xdr:col>
                    <xdr:colOff>1504950</xdr:colOff>
                    <xdr:row>38</xdr:row>
                    <xdr:rowOff>628650</xdr:rowOff>
                  </to>
                </anchor>
              </controlPr>
            </control>
          </mc:Choice>
        </mc:AlternateContent>
        <mc:AlternateContent xmlns:mc="http://schemas.openxmlformats.org/markup-compatibility/2006">
          <mc:Choice Requires="x14">
            <control shapeId="6189" r:id="rId24" name="Check Box 45">
              <controlPr defaultSize="0" autoFill="0" autoLine="0" autoPict="0">
                <anchor moveWithCells="1">
                  <from>
                    <xdr:col>7</xdr:col>
                    <xdr:colOff>123825</xdr:colOff>
                    <xdr:row>41</xdr:row>
                    <xdr:rowOff>66675</xdr:rowOff>
                  </from>
                  <to>
                    <xdr:col>7</xdr:col>
                    <xdr:colOff>1514475</xdr:colOff>
                    <xdr:row>41</xdr:row>
                    <xdr:rowOff>333375</xdr:rowOff>
                  </to>
                </anchor>
              </controlPr>
            </control>
          </mc:Choice>
        </mc:AlternateContent>
        <mc:AlternateContent xmlns:mc="http://schemas.openxmlformats.org/markup-compatibility/2006">
          <mc:Choice Requires="x14">
            <control shapeId="6190" r:id="rId25" name="Check Box 46">
              <controlPr defaultSize="0" autoFill="0" autoLine="0" autoPict="0">
                <anchor moveWithCells="1">
                  <from>
                    <xdr:col>7</xdr:col>
                    <xdr:colOff>114300</xdr:colOff>
                    <xdr:row>41</xdr:row>
                    <xdr:rowOff>361950</xdr:rowOff>
                  </from>
                  <to>
                    <xdr:col>7</xdr:col>
                    <xdr:colOff>1504950</xdr:colOff>
                    <xdr:row>41</xdr:row>
                    <xdr:rowOff>628650</xdr:rowOff>
                  </to>
                </anchor>
              </controlPr>
            </control>
          </mc:Choice>
        </mc:AlternateContent>
        <mc:AlternateContent xmlns:mc="http://schemas.openxmlformats.org/markup-compatibility/2006">
          <mc:Choice Requires="x14">
            <control shapeId="6191" r:id="rId26" name="Check Box 47">
              <controlPr defaultSize="0" autoFill="0" autoLine="0" autoPict="0">
                <anchor moveWithCells="1">
                  <from>
                    <xdr:col>7</xdr:col>
                    <xdr:colOff>123825</xdr:colOff>
                    <xdr:row>44</xdr:row>
                    <xdr:rowOff>66675</xdr:rowOff>
                  </from>
                  <to>
                    <xdr:col>7</xdr:col>
                    <xdr:colOff>1514475</xdr:colOff>
                    <xdr:row>44</xdr:row>
                    <xdr:rowOff>333375</xdr:rowOff>
                  </to>
                </anchor>
              </controlPr>
            </control>
          </mc:Choice>
        </mc:AlternateContent>
        <mc:AlternateContent xmlns:mc="http://schemas.openxmlformats.org/markup-compatibility/2006">
          <mc:Choice Requires="x14">
            <control shapeId="6192" r:id="rId27" name="Check Box 48">
              <controlPr defaultSize="0" autoFill="0" autoLine="0" autoPict="0">
                <anchor moveWithCells="1">
                  <from>
                    <xdr:col>7</xdr:col>
                    <xdr:colOff>114300</xdr:colOff>
                    <xdr:row>44</xdr:row>
                    <xdr:rowOff>361950</xdr:rowOff>
                  </from>
                  <to>
                    <xdr:col>7</xdr:col>
                    <xdr:colOff>1504950</xdr:colOff>
                    <xdr:row>44</xdr:row>
                    <xdr:rowOff>628650</xdr:rowOff>
                  </to>
                </anchor>
              </controlPr>
            </control>
          </mc:Choice>
        </mc:AlternateContent>
        <mc:AlternateContent xmlns:mc="http://schemas.openxmlformats.org/markup-compatibility/2006">
          <mc:Choice Requires="x14">
            <control shapeId="6193" r:id="rId28" name="Check Box 49">
              <controlPr defaultSize="0" autoFill="0" autoLine="0" autoPict="0">
                <anchor moveWithCells="1">
                  <from>
                    <xdr:col>7</xdr:col>
                    <xdr:colOff>123825</xdr:colOff>
                    <xdr:row>23</xdr:row>
                    <xdr:rowOff>66675</xdr:rowOff>
                  </from>
                  <to>
                    <xdr:col>7</xdr:col>
                    <xdr:colOff>1514475</xdr:colOff>
                    <xdr:row>23</xdr:row>
                    <xdr:rowOff>333375</xdr:rowOff>
                  </to>
                </anchor>
              </controlPr>
            </control>
          </mc:Choice>
        </mc:AlternateContent>
        <mc:AlternateContent xmlns:mc="http://schemas.openxmlformats.org/markup-compatibility/2006">
          <mc:Choice Requires="x14">
            <control shapeId="6194" r:id="rId29" name="Check Box 50">
              <controlPr defaultSize="0" autoFill="0" autoLine="0" autoPict="0">
                <anchor moveWithCells="1">
                  <from>
                    <xdr:col>7</xdr:col>
                    <xdr:colOff>114300</xdr:colOff>
                    <xdr:row>23</xdr:row>
                    <xdr:rowOff>361950</xdr:rowOff>
                  </from>
                  <to>
                    <xdr:col>7</xdr:col>
                    <xdr:colOff>1504950</xdr:colOff>
                    <xdr:row>23</xdr:row>
                    <xdr:rowOff>628650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K39"/>
  <sheetViews>
    <sheetView workbookViewId="0">
      <selection activeCell="H4" sqref="H4"/>
    </sheetView>
  </sheetViews>
  <sheetFormatPr defaultColWidth="0" defaultRowHeight="15" zeroHeight="1" x14ac:dyDescent="0.25"/>
  <cols>
    <col min="1" max="1" width="2.42578125" style="27" customWidth="1"/>
    <col min="2" max="2" width="6.85546875" style="27" customWidth="1"/>
    <col min="3" max="3" width="9.140625" style="27" customWidth="1"/>
    <col min="4" max="4" width="10.28515625" style="27" customWidth="1"/>
    <col min="5" max="5" width="12.7109375" style="27" customWidth="1"/>
    <col min="6" max="6" width="12.85546875" style="27" customWidth="1"/>
    <col min="7" max="7" width="11.7109375" style="27" customWidth="1"/>
    <col min="8" max="8" width="28.28515625" style="27" customWidth="1"/>
    <col min="9" max="9" width="3.140625" style="27" customWidth="1"/>
    <col min="10" max="11" width="0" style="27" hidden="1" customWidth="1"/>
    <col min="12" max="16384" width="9.140625" style="27" hidden="1"/>
  </cols>
  <sheetData>
    <row r="1" spans="1:8" ht="15.75" x14ac:dyDescent="0.25">
      <c r="A1" s="26"/>
      <c r="G1" s="28" t="s">
        <v>8</v>
      </c>
      <c r="H1" s="32">
        <f>'Exhibit I Coverpage'!$C$12</f>
        <v>0</v>
      </c>
    </row>
    <row r="2" spans="1:8" ht="15.75" x14ac:dyDescent="0.25">
      <c r="A2" s="26"/>
    </row>
    <row r="3" spans="1:8" ht="15.75" x14ac:dyDescent="0.25">
      <c r="A3" s="26"/>
      <c r="B3" s="26"/>
    </row>
    <row r="4" spans="1:8" x14ac:dyDescent="0.25"/>
    <row r="5" spans="1:8" ht="15.75" x14ac:dyDescent="0.25">
      <c r="B5" s="305" t="s">
        <v>23</v>
      </c>
      <c r="C5" s="306"/>
      <c r="D5" s="306"/>
      <c r="E5" s="306"/>
      <c r="F5" s="306"/>
      <c r="G5" s="306"/>
      <c r="H5" s="306"/>
    </row>
    <row r="6" spans="1:8" x14ac:dyDescent="0.25">
      <c r="B6" s="307" t="s">
        <v>24</v>
      </c>
      <c r="C6" s="308"/>
      <c r="D6" s="308"/>
      <c r="E6" s="308"/>
      <c r="F6" s="308"/>
      <c r="G6" s="308"/>
      <c r="H6" s="308"/>
    </row>
    <row r="7" spans="1:8" ht="18" customHeight="1" x14ac:dyDescent="0.25">
      <c r="B7" s="309"/>
      <c r="C7" s="309"/>
      <c r="D7" s="309"/>
      <c r="E7" s="309"/>
      <c r="F7" s="309"/>
      <c r="G7" s="309"/>
      <c r="H7" s="309"/>
    </row>
    <row r="8" spans="1:8" s="29" customFormat="1" ht="15.75" x14ac:dyDescent="0.25">
      <c r="B8" s="30" t="s">
        <v>10</v>
      </c>
      <c r="C8" s="310" t="s">
        <v>11</v>
      </c>
      <c r="D8" s="310"/>
      <c r="E8" s="310"/>
      <c r="F8" s="310"/>
      <c r="G8" s="310"/>
      <c r="H8" s="30" t="s">
        <v>12</v>
      </c>
    </row>
    <row r="9" spans="1:8" s="29" customFormat="1" ht="15.75" x14ac:dyDescent="0.25">
      <c r="B9" s="320" t="s">
        <v>43</v>
      </c>
      <c r="C9" s="317" t="s">
        <v>44</v>
      </c>
      <c r="D9" s="318"/>
      <c r="E9" s="318"/>
      <c r="F9" s="318"/>
      <c r="G9" s="318"/>
      <c r="H9" s="35" t="s">
        <v>39</v>
      </c>
    </row>
    <row r="10" spans="1:8" s="29" customFormat="1" ht="15.75" x14ac:dyDescent="0.25">
      <c r="B10" s="321"/>
      <c r="C10" s="318"/>
      <c r="D10" s="318"/>
      <c r="E10" s="318"/>
      <c r="F10" s="318"/>
      <c r="G10" s="318"/>
      <c r="H10" s="36" t="str">
        <f>IF(H9="Yes","Continue with Section C", IF(H9="No", "Skip to Section D",""))</f>
        <v>Skip to Section D</v>
      </c>
    </row>
    <row r="11" spans="1:8" ht="81" customHeight="1" x14ac:dyDescent="0.25">
      <c r="B11" s="322">
        <v>1</v>
      </c>
      <c r="C11" s="319" t="s">
        <v>831</v>
      </c>
      <c r="D11" s="319"/>
      <c r="E11" s="319"/>
      <c r="F11" s="319"/>
      <c r="G11" s="319"/>
      <c r="H11" s="19"/>
    </row>
    <row r="12" spans="1:8" ht="15.75" x14ac:dyDescent="0.25">
      <c r="B12" s="322"/>
      <c r="C12" s="323" t="s">
        <v>32</v>
      </c>
      <c r="D12" s="323"/>
      <c r="E12" s="323"/>
      <c r="F12" s="323"/>
      <c r="G12" s="323"/>
      <c r="H12" s="323"/>
    </row>
    <row r="13" spans="1:8" ht="79.5" customHeight="1" x14ac:dyDescent="0.25">
      <c r="B13" s="322"/>
      <c r="C13" s="293"/>
      <c r="D13" s="293"/>
      <c r="E13" s="293"/>
      <c r="F13" s="293"/>
      <c r="G13" s="293"/>
      <c r="H13" s="293"/>
    </row>
    <row r="14" spans="1:8" ht="60.75" customHeight="1" x14ac:dyDescent="0.25">
      <c r="B14" s="322">
        <v>2</v>
      </c>
      <c r="C14" s="319" t="s">
        <v>832</v>
      </c>
      <c r="D14" s="319"/>
      <c r="E14" s="319"/>
      <c r="F14" s="319"/>
      <c r="G14" s="319"/>
      <c r="H14" s="19"/>
    </row>
    <row r="15" spans="1:8" ht="15.75" x14ac:dyDescent="0.25">
      <c r="B15" s="322"/>
      <c r="C15" s="323" t="s">
        <v>32</v>
      </c>
      <c r="D15" s="323"/>
      <c r="E15" s="323"/>
      <c r="F15" s="323"/>
      <c r="G15" s="323"/>
      <c r="H15" s="323"/>
    </row>
    <row r="16" spans="1:8" ht="75.75" customHeight="1" x14ac:dyDescent="0.25">
      <c r="B16" s="322"/>
      <c r="C16" s="293"/>
      <c r="D16" s="293"/>
      <c r="E16" s="293"/>
      <c r="F16" s="293"/>
      <c r="G16" s="293"/>
      <c r="H16" s="293"/>
    </row>
    <row r="17" spans="2:8" ht="64.5" customHeight="1" x14ac:dyDescent="0.25">
      <c r="B17" s="322">
        <v>3</v>
      </c>
      <c r="C17" s="319" t="s">
        <v>833</v>
      </c>
      <c r="D17" s="319"/>
      <c r="E17" s="319"/>
      <c r="F17" s="319"/>
      <c r="G17" s="319"/>
      <c r="H17" s="19"/>
    </row>
    <row r="18" spans="2:8" ht="15.75" x14ac:dyDescent="0.25">
      <c r="B18" s="322"/>
      <c r="C18" s="323" t="s">
        <v>32</v>
      </c>
      <c r="D18" s="323"/>
      <c r="E18" s="323"/>
      <c r="F18" s="323"/>
      <c r="G18" s="323"/>
      <c r="H18" s="323"/>
    </row>
    <row r="19" spans="2:8" ht="64.5" customHeight="1" x14ac:dyDescent="0.25">
      <c r="B19" s="322"/>
      <c r="C19" s="293"/>
      <c r="D19" s="293"/>
      <c r="E19" s="293"/>
      <c r="F19" s="293"/>
      <c r="G19" s="293"/>
      <c r="H19" s="293"/>
    </row>
    <row r="20" spans="2:8" ht="96" customHeight="1" x14ac:dyDescent="0.25">
      <c r="B20" s="322">
        <v>4</v>
      </c>
      <c r="C20" s="319" t="s">
        <v>835</v>
      </c>
      <c r="D20" s="319"/>
      <c r="E20" s="319"/>
      <c r="F20" s="319"/>
      <c r="G20" s="319"/>
      <c r="H20" s="19"/>
    </row>
    <row r="21" spans="2:8" ht="15.75" x14ac:dyDescent="0.25">
      <c r="B21" s="322"/>
      <c r="C21" s="323" t="s">
        <v>32</v>
      </c>
      <c r="D21" s="323"/>
      <c r="E21" s="323"/>
      <c r="F21" s="323"/>
      <c r="G21" s="323"/>
      <c r="H21" s="323"/>
    </row>
    <row r="22" spans="2:8" ht="80.25" customHeight="1" x14ac:dyDescent="0.25">
      <c r="B22" s="322"/>
      <c r="C22" s="293"/>
      <c r="D22" s="293"/>
      <c r="E22" s="293"/>
      <c r="F22" s="293"/>
      <c r="G22" s="293"/>
      <c r="H22" s="293"/>
    </row>
    <row r="23" spans="2:8" ht="60.75" customHeight="1" x14ac:dyDescent="0.25">
      <c r="B23" s="327">
        <v>5</v>
      </c>
      <c r="C23" s="319" t="s">
        <v>72</v>
      </c>
      <c r="D23" s="319"/>
      <c r="E23" s="319"/>
      <c r="F23" s="319"/>
      <c r="G23" s="319"/>
      <c r="H23" s="19"/>
    </row>
    <row r="24" spans="2:8" ht="15.75" x14ac:dyDescent="0.25">
      <c r="B24" s="327"/>
      <c r="C24" s="323" t="s">
        <v>32</v>
      </c>
      <c r="D24" s="323"/>
      <c r="E24" s="323"/>
      <c r="F24" s="323"/>
      <c r="G24" s="323"/>
      <c r="H24" s="323"/>
    </row>
    <row r="25" spans="2:8" ht="63.75" customHeight="1" x14ac:dyDescent="0.25">
      <c r="B25" s="327"/>
      <c r="C25" s="293"/>
      <c r="D25" s="293"/>
      <c r="E25" s="293"/>
      <c r="F25" s="293"/>
      <c r="G25" s="293"/>
      <c r="H25" s="293"/>
    </row>
    <row r="26" spans="2:8" ht="15.75" x14ac:dyDescent="0.25">
      <c r="B26" s="324" t="s">
        <v>14</v>
      </c>
      <c r="C26" s="325"/>
      <c r="D26" s="325"/>
      <c r="E26" s="325"/>
      <c r="F26" s="325"/>
      <c r="G26" s="325"/>
      <c r="H26" s="326"/>
    </row>
    <row r="27" spans="2:8" ht="163.5" customHeight="1" x14ac:dyDescent="0.25">
      <c r="B27" s="311"/>
      <c r="C27" s="312"/>
      <c r="D27" s="312"/>
      <c r="E27" s="312"/>
      <c r="F27" s="312"/>
      <c r="G27" s="312"/>
      <c r="H27" s="313"/>
    </row>
    <row r="28" spans="2:8" x14ac:dyDescent="0.25"/>
    <row r="29" spans="2:8"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sheetData>
  <sheetProtection password="DB6B" sheet="1" objects="1" scenarios="1" selectLockedCells="1"/>
  <protectedRanges>
    <protectedRange sqref="B2 H9 H11 C13 H14 C16 H17 C19 H20 C22 H23 C25 B27" name="Range1"/>
  </protectedRanges>
  <mergeCells count="27">
    <mergeCell ref="B27:H27"/>
    <mergeCell ref="B26:H26"/>
    <mergeCell ref="C21:H21"/>
    <mergeCell ref="C22:H22"/>
    <mergeCell ref="C23:G23"/>
    <mergeCell ref="C24:H24"/>
    <mergeCell ref="C25:H25"/>
    <mergeCell ref="B23:B25"/>
    <mergeCell ref="B20:B22"/>
    <mergeCell ref="C20:G20"/>
    <mergeCell ref="B17:B19"/>
    <mergeCell ref="C12:H12"/>
    <mergeCell ref="C13:H13"/>
    <mergeCell ref="C18:H18"/>
    <mergeCell ref="C19:H19"/>
    <mergeCell ref="C15:H15"/>
    <mergeCell ref="C16:H16"/>
    <mergeCell ref="C17:G17"/>
    <mergeCell ref="C14:G14"/>
    <mergeCell ref="B14:B16"/>
    <mergeCell ref="C9:G10"/>
    <mergeCell ref="C11:G11"/>
    <mergeCell ref="B5:H5"/>
    <mergeCell ref="B6:H7"/>
    <mergeCell ref="C8:G8"/>
    <mergeCell ref="B9:B10"/>
    <mergeCell ref="B11:B13"/>
  </mergeCells>
  <dataValidations count="1">
    <dataValidation type="list" allowBlank="1" showInputMessage="1" showErrorMessage="1" error="Select from drop-down list." sqref="H9">
      <formula1>yesno</formula1>
    </dataValidation>
  </dataValidation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from>
                    <xdr:col>7</xdr:col>
                    <xdr:colOff>123825</xdr:colOff>
                    <xdr:row>10</xdr:row>
                    <xdr:rowOff>66675</xdr:rowOff>
                  </from>
                  <to>
                    <xdr:col>7</xdr:col>
                    <xdr:colOff>1514475</xdr:colOff>
                    <xdr:row>10</xdr:row>
                    <xdr:rowOff>333375</xdr:rowOff>
                  </to>
                </anchor>
              </controlPr>
            </control>
          </mc:Choice>
        </mc:AlternateContent>
        <mc:AlternateContent xmlns:mc="http://schemas.openxmlformats.org/markup-compatibility/2006">
          <mc:Choice Requires="x14">
            <control shapeId="8211" r:id="rId5" name="Check Box 19">
              <controlPr defaultSize="0" autoFill="0" autoLine="0" autoPict="0">
                <anchor moveWithCells="1">
                  <from>
                    <xdr:col>7</xdr:col>
                    <xdr:colOff>114300</xdr:colOff>
                    <xdr:row>10</xdr:row>
                    <xdr:rowOff>361950</xdr:rowOff>
                  </from>
                  <to>
                    <xdr:col>7</xdr:col>
                    <xdr:colOff>1504950</xdr:colOff>
                    <xdr:row>10</xdr:row>
                    <xdr:rowOff>628650</xdr:rowOff>
                  </to>
                </anchor>
              </controlPr>
            </control>
          </mc:Choice>
        </mc:AlternateContent>
        <mc:AlternateContent xmlns:mc="http://schemas.openxmlformats.org/markup-compatibility/2006">
          <mc:Choice Requires="x14">
            <control shapeId="8212" r:id="rId6" name="Check Box 20">
              <controlPr defaultSize="0" autoFill="0" autoLine="0" autoPict="0">
                <anchor moveWithCells="1">
                  <from>
                    <xdr:col>7</xdr:col>
                    <xdr:colOff>123825</xdr:colOff>
                    <xdr:row>13</xdr:row>
                    <xdr:rowOff>66675</xdr:rowOff>
                  </from>
                  <to>
                    <xdr:col>7</xdr:col>
                    <xdr:colOff>1514475</xdr:colOff>
                    <xdr:row>13</xdr:row>
                    <xdr:rowOff>333375</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7</xdr:col>
                    <xdr:colOff>114300</xdr:colOff>
                    <xdr:row>13</xdr:row>
                    <xdr:rowOff>361950</xdr:rowOff>
                  </from>
                  <to>
                    <xdr:col>7</xdr:col>
                    <xdr:colOff>1504950</xdr:colOff>
                    <xdr:row>13</xdr:row>
                    <xdr:rowOff>628650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7</xdr:col>
                    <xdr:colOff>123825</xdr:colOff>
                    <xdr:row>16</xdr:row>
                    <xdr:rowOff>66675</xdr:rowOff>
                  </from>
                  <to>
                    <xdr:col>7</xdr:col>
                    <xdr:colOff>1514475</xdr:colOff>
                    <xdr:row>16</xdr:row>
                    <xdr:rowOff>333375</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7</xdr:col>
                    <xdr:colOff>114300</xdr:colOff>
                    <xdr:row>16</xdr:row>
                    <xdr:rowOff>361950</xdr:rowOff>
                  </from>
                  <to>
                    <xdr:col>7</xdr:col>
                    <xdr:colOff>1504950</xdr:colOff>
                    <xdr:row>16</xdr:row>
                    <xdr:rowOff>628650</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7</xdr:col>
                    <xdr:colOff>123825</xdr:colOff>
                    <xdr:row>19</xdr:row>
                    <xdr:rowOff>66675</xdr:rowOff>
                  </from>
                  <to>
                    <xdr:col>7</xdr:col>
                    <xdr:colOff>1514475</xdr:colOff>
                    <xdr:row>19</xdr:row>
                    <xdr:rowOff>333375</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7</xdr:col>
                    <xdr:colOff>114300</xdr:colOff>
                    <xdr:row>19</xdr:row>
                    <xdr:rowOff>361950</xdr:rowOff>
                  </from>
                  <to>
                    <xdr:col>7</xdr:col>
                    <xdr:colOff>1504950</xdr:colOff>
                    <xdr:row>19</xdr:row>
                    <xdr:rowOff>628650</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7</xdr:col>
                    <xdr:colOff>123825</xdr:colOff>
                    <xdr:row>22</xdr:row>
                    <xdr:rowOff>66675</xdr:rowOff>
                  </from>
                  <to>
                    <xdr:col>7</xdr:col>
                    <xdr:colOff>1514475</xdr:colOff>
                    <xdr:row>22</xdr:row>
                    <xdr:rowOff>333375</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7</xdr:col>
                    <xdr:colOff>114300</xdr:colOff>
                    <xdr:row>22</xdr:row>
                    <xdr:rowOff>361950</xdr:rowOff>
                  </from>
                  <to>
                    <xdr:col>7</xdr:col>
                    <xdr:colOff>1504950</xdr:colOff>
                    <xdr:row>22</xdr:row>
                    <xdr:rowOff>628650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K46"/>
  <sheetViews>
    <sheetView workbookViewId="0">
      <selection activeCell="A2" sqref="A2"/>
    </sheetView>
  </sheetViews>
  <sheetFormatPr defaultColWidth="0" defaultRowHeight="15" zeroHeight="1" x14ac:dyDescent="0.25"/>
  <cols>
    <col min="1" max="1" width="3.7109375" style="27" customWidth="1"/>
    <col min="2" max="5" width="9.140625" style="27" customWidth="1"/>
    <col min="6" max="6" width="9.5703125" style="27" customWidth="1"/>
    <col min="7" max="7" width="19.85546875" style="27" customWidth="1"/>
    <col min="8" max="8" width="20" style="27" customWidth="1"/>
    <col min="9" max="9" width="5.5703125" style="27" customWidth="1"/>
    <col min="10" max="11" width="0" style="27" hidden="1" customWidth="1"/>
    <col min="12" max="16384" width="9.140625" style="27" hidden="1"/>
  </cols>
  <sheetData>
    <row r="1" spans="1:8" ht="15.75" x14ac:dyDescent="0.25">
      <c r="A1" s="26"/>
      <c r="G1" s="28" t="s">
        <v>8</v>
      </c>
      <c r="H1" s="32">
        <f>'Exhibit I Coverpage'!$C$12</f>
        <v>0</v>
      </c>
    </row>
    <row r="2" spans="1:8" ht="15.75" x14ac:dyDescent="0.25">
      <c r="A2" s="26"/>
    </row>
    <row r="3" spans="1:8" ht="15.75" x14ac:dyDescent="0.25">
      <c r="A3" s="26"/>
      <c r="B3" s="26"/>
    </row>
    <row r="4" spans="1:8" x14ac:dyDescent="0.25"/>
    <row r="5" spans="1:8" ht="15.75" x14ac:dyDescent="0.25">
      <c r="B5" s="305" t="s">
        <v>26</v>
      </c>
      <c r="C5" s="306"/>
      <c r="D5" s="306"/>
      <c r="E5" s="306"/>
      <c r="F5" s="306"/>
      <c r="G5" s="306"/>
      <c r="H5" s="306"/>
    </row>
    <row r="6" spans="1:8" ht="54.75" customHeight="1" x14ac:dyDescent="0.25">
      <c r="B6" s="307" t="s">
        <v>27</v>
      </c>
      <c r="C6" s="308"/>
      <c r="D6" s="308"/>
      <c r="E6" s="308"/>
      <c r="F6" s="308"/>
      <c r="G6" s="308"/>
      <c r="H6" s="308"/>
    </row>
    <row r="7" spans="1:8" ht="58.5" customHeight="1" x14ac:dyDescent="0.25">
      <c r="B7" s="309"/>
      <c r="C7" s="309"/>
      <c r="D7" s="309"/>
      <c r="E7" s="309"/>
      <c r="F7" s="309"/>
      <c r="G7" s="309"/>
      <c r="H7" s="309"/>
    </row>
    <row r="8" spans="1:8" s="29" customFormat="1" ht="15.75" x14ac:dyDescent="0.25">
      <c r="B8" s="30" t="s">
        <v>10</v>
      </c>
      <c r="C8" s="310" t="s">
        <v>11</v>
      </c>
      <c r="D8" s="310"/>
      <c r="E8" s="310"/>
      <c r="F8" s="310"/>
      <c r="G8" s="310"/>
      <c r="H8" s="30" t="s">
        <v>12</v>
      </c>
    </row>
    <row r="9" spans="1:8" s="29" customFormat="1" ht="75.75" customHeight="1" x14ac:dyDescent="0.25">
      <c r="B9" s="294">
        <v>1</v>
      </c>
      <c r="C9" s="328" t="s">
        <v>917</v>
      </c>
      <c r="D9" s="329"/>
      <c r="E9" s="329"/>
      <c r="F9" s="329"/>
      <c r="G9" s="330"/>
      <c r="H9" s="19"/>
    </row>
    <row r="10" spans="1:8" s="29" customFormat="1" ht="15.75" x14ac:dyDescent="0.25">
      <c r="B10" s="295"/>
      <c r="C10" s="331" t="s">
        <v>32</v>
      </c>
      <c r="D10" s="332"/>
      <c r="E10" s="332"/>
      <c r="F10" s="332"/>
      <c r="G10" s="332"/>
      <c r="H10" s="333"/>
    </row>
    <row r="11" spans="1:8" s="29" customFormat="1" ht="52.5" customHeight="1" x14ac:dyDescent="0.25">
      <c r="B11" s="296"/>
      <c r="C11" s="311"/>
      <c r="D11" s="312"/>
      <c r="E11" s="312"/>
      <c r="F11" s="312"/>
      <c r="G11" s="312"/>
      <c r="H11" s="313"/>
    </row>
    <row r="12" spans="1:8" ht="79.5" customHeight="1" x14ac:dyDescent="0.25">
      <c r="B12" s="294">
        <v>2</v>
      </c>
      <c r="C12" s="334" t="s">
        <v>73</v>
      </c>
      <c r="D12" s="335"/>
      <c r="E12" s="335"/>
      <c r="F12" s="335"/>
      <c r="G12" s="336"/>
      <c r="H12" s="19"/>
    </row>
    <row r="13" spans="1:8" ht="15.75" x14ac:dyDescent="0.25">
      <c r="B13" s="295"/>
      <c r="C13" s="331" t="s">
        <v>32</v>
      </c>
      <c r="D13" s="332"/>
      <c r="E13" s="332"/>
      <c r="F13" s="332"/>
      <c r="G13" s="332"/>
      <c r="H13" s="333"/>
    </row>
    <row r="14" spans="1:8" ht="87.75" customHeight="1" x14ac:dyDescent="0.25">
      <c r="B14" s="296"/>
      <c r="C14" s="311"/>
      <c r="D14" s="312"/>
      <c r="E14" s="312"/>
      <c r="F14" s="312"/>
      <c r="G14" s="312"/>
      <c r="H14" s="313"/>
    </row>
    <row r="15" spans="1:8" ht="79.5" customHeight="1" x14ac:dyDescent="0.25">
      <c r="B15" s="294">
        <v>3</v>
      </c>
      <c r="C15" s="334" t="s">
        <v>74</v>
      </c>
      <c r="D15" s="335"/>
      <c r="E15" s="335"/>
      <c r="F15" s="335"/>
      <c r="G15" s="336"/>
      <c r="H15" s="19"/>
    </row>
    <row r="16" spans="1:8" ht="15.75" x14ac:dyDescent="0.25">
      <c r="B16" s="295"/>
      <c r="C16" s="331" t="s">
        <v>32</v>
      </c>
      <c r="D16" s="332"/>
      <c r="E16" s="332"/>
      <c r="F16" s="332"/>
      <c r="G16" s="332"/>
      <c r="H16" s="333"/>
    </row>
    <row r="17" spans="2:8" ht="69" customHeight="1" x14ac:dyDescent="0.25">
      <c r="B17" s="296"/>
      <c r="C17" s="311"/>
      <c r="D17" s="312"/>
      <c r="E17" s="312"/>
      <c r="F17" s="312"/>
      <c r="G17" s="312"/>
      <c r="H17" s="313"/>
    </row>
    <row r="18" spans="2:8" ht="79.5" customHeight="1" x14ac:dyDescent="0.25">
      <c r="B18" s="294">
        <v>4</v>
      </c>
      <c r="C18" s="334" t="s">
        <v>75</v>
      </c>
      <c r="D18" s="335"/>
      <c r="E18" s="335"/>
      <c r="F18" s="335"/>
      <c r="G18" s="336"/>
      <c r="H18" s="19"/>
    </row>
    <row r="19" spans="2:8" ht="15.75" x14ac:dyDescent="0.25">
      <c r="B19" s="295"/>
      <c r="C19" s="331" t="s">
        <v>32</v>
      </c>
      <c r="D19" s="332"/>
      <c r="E19" s="332"/>
      <c r="F19" s="332"/>
      <c r="G19" s="332"/>
      <c r="H19" s="333"/>
    </row>
    <row r="20" spans="2:8" ht="69" customHeight="1" x14ac:dyDescent="0.25">
      <c r="B20" s="296"/>
      <c r="C20" s="311"/>
      <c r="D20" s="312"/>
      <c r="E20" s="312"/>
      <c r="F20" s="312"/>
      <c r="G20" s="312"/>
      <c r="H20" s="313"/>
    </row>
    <row r="21" spans="2:8" ht="103.5" customHeight="1" x14ac:dyDescent="0.25">
      <c r="B21" s="294">
        <v>5</v>
      </c>
      <c r="C21" s="334" t="s">
        <v>1066</v>
      </c>
      <c r="D21" s="335"/>
      <c r="E21" s="335"/>
      <c r="F21" s="335"/>
      <c r="G21" s="336"/>
      <c r="H21" s="19"/>
    </row>
    <row r="22" spans="2:8" ht="15.75" x14ac:dyDescent="0.25">
      <c r="B22" s="295"/>
      <c r="C22" s="331" t="s">
        <v>32</v>
      </c>
      <c r="D22" s="332"/>
      <c r="E22" s="332"/>
      <c r="F22" s="332"/>
      <c r="G22" s="332"/>
      <c r="H22" s="333"/>
    </row>
    <row r="23" spans="2:8" ht="69" customHeight="1" x14ac:dyDescent="0.25">
      <c r="B23" s="296"/>
      <c r="C23" s="311"/>
      <c r="D23" s="312"/>
      <c r="E23" s="312"/>
      <c r="F23" s="312"/>
      <c r="G23" s="312"/>
      <c r="H23" s="313"/>
    </row>
    <row r="24" spans="2:8" ht="15.75" x14ac:dyDescent="0.25">
      <c r="B24" s="337" t="s">
        <v>14</v>
      </c>
      <c r="C24" s="338"/>
      <c r="D24" s="338"/>
      <c r="E24" s="338"/>
      <c r="F24" s="338"/>
      <c r="G24" s="338"/>
      <c r="H24" s="338"/>
    </row>
    <row r="25" spans="2:8" x14ac:dyDescent="0.25">
      <c r="B25" s="339"/>
      <c r="C25" s="340"/>
      <c r="D25" s="340"/>
      <c r="E25" s="340"/>
      <c r="F25" s="340"/>
      <c r="G25" s="340"/>
      <c r="H25" s="341"/>
    </row>
    <row r="26" spans="2:8" x14ac:dyDescent="0.25">
      <c r="B26" s="339"/>
      <c r="C26" s="340"/>
      <c r="D26" s="340"/>
      <c r="E26" s="340"/>
      <c r="F26" s="340"/>
      <c r="G26" s="340"/>
      <c r="H26" s="341"/>
    </row>
    <row r="27" spans="2:8" x14ac:dyDescent="0.25">
      <c r="B27" s="339"/>
      <c r="C27" s="340"/>
      <c r="D27" s="340"/>
      <c r="E27" s="340"/>
      <c r="F27" s="340"/>
      <c r="G27" s="340"/>
      <c r="H27" s="341"/>
    </row>
    <row r="28" spans="2:8" x14ac:dyDescent="0.25">
      <c r="B28" s="339"/>
      <c r="C28" s="340"/>
      <c r="D28" s="340"/>
      <c r="E28" s="340"/>
      <c r="F28" s="340"/>
      <c r="G28" s="340"/>
      <c r="H28" s="341"/>
    </row>
    <row r="29" spans="2:8" x14ac:dyDescent="0.25">
      <c r="B29" s="339"/>
      <c r="C29" s="340"/>
      <c r="D29" s="340"/>
      <c r="E29" s="340"/>
      <c r="F29" s="340"/>
      <c r="G29" s="340"/>
      <c r="H29" s="341"/>
    </row>
    <row r="30" spans="2:8" x14ac:dyDescent="0.25">
      <c r="B30" s="339"/>
      <c r="C30" s="340"/>
      <c r="D30" s="340"/>
      <c r="E30" s="340"/>
      <c r="F30" s="340"/>
      <c r="G30" s="340"/>
      <c r="H30" s="341"/>
    </row>
    <row r="31" spans="2:8" x14ac:dyDescent="0.25">
      <c r="B31" s="339"/>
      <c r="C31" s="340"/>
      <c r="D31" s="340"/>
      <c r="E31" s="340"/>
      <c r="F31" s="340"/>
      <c r="G31" s="340"/>
      <c r="H31" s="341"/>
    </row>
    <row r="32" spans="2:8" x14ac:dyDescent="0.25">
      <c r="B32" s="339"/>
      <c r="C32" s="340"/>
      <c r="D32" s="340"/>
      <c r="E32" s="340"/>
      <c r="F32" s="340"/>
      <c r="G32" s="340"/>
      <c r="H32" s="341"/>
    </row>
    <row r="33" spans="2:8" x14ac:dyDescent="0.25">
      <c r="B33" s="339"/>
      <c r="C33" s="340"/>
      <c r="D33" s="340"/>
      <c r="E33" s="340"/>
      <c r="F33" s="340"/>
      <c r="G33" s="340"/>
      <c r="H33" s="341"/>
    </row>
    <row r="34" spans="2:8" x14ac:dyDescent="0.25">
      <c r="B34" s="339"/>
      <c r="C34" s="340"/>
      <c r="D34" s="340"/>
      <c r="E34" s="340"/>
      <c r="F34" s="340"/>
      <c r="G34" s="340"/>
      <c r="H34" s="341"/>
    </row>
    <row r="35" spans="2:8" x14ac:dyDescent="0.25">
      <c r="B35" s="339"/>
      <c r="C35" s="340"/>
      <c r="D35" s="340"/>
      <c r="E35" s="340"/>
      <c r="F35" s="340"/>
      <c r="G35" s="340"/>
      <c r="H35" s="341"/>
    </row>
    <row r="36" spans="2:8" x14ac:dyDescent="0.25">
      <c r="B36" s="342"/>
      <c r="C36" s="343"/>
      <c r="D36" s="343"/>
      <c r="E36" s="343"/>
      <c r="F36" s="343"/>
      <c r="G36" s="343"/>
      <c r="H36" s="344"/>
    </row>
    <row r="37" spans="2:8" x14ac:dyDescent="0.25"/>
    <row r="38" spans="2:8" x14ac:dyDescent="0.25"/>
    <row r="39" spans="2:8"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sheetData>
  <sheetProtection password="DB6B" sheet="1" objects="1" scenarios="1" selectLockedCells="1"/>
  <protectedRanges>
    <protectedRange sqref="H9 C11 H12 C14 H15 C17 H18 C20 H21 C23 B25" name="Range1"/>
  </protectedRanges>
  <mergeCells count="25">
    <mergeCell ref="B24:H24"/>
    <mergeCell ref="B25:H36"/>
    <mergeCell ref="B21:B23"/>
    <mergeCell ref="C21:G21"/>
    <mergeCell ref="C22:H22"/>
    <mergeCell ref="C23:H23"/>
    <mergeCell ref="B18:B20"/>
    <mergeCell ref="C12:G12"/>
    <mergeCell ref="C13:H13"/>
    <mergeCell ref="C14:H14"/>
    <mergeCell ref="C15:G15"/>
    <mergeCell ref="C16:H16"/>
    <mergeCell ref="C17:H17"/>
    <mergeCell ref="C18:G18"/>
    <mergeCell ref="C19:H19"/>
    <mergeCell ref="C20:H20"/>
    <mergeCell ref="B5:H5"/>
    <mergeCell ref="B6:H7"/>
    <mergeCell ref="C8:G8"/>
    <mergeCell ref="B12:B14"/>
    <mergeCell ref="B15:B17"/>
    <mergeCell ref="B9:B11"/>
    <mergeCell ref="C9:G9"/>
    <mergeCell ref="C10:H10"/>
    <mergeCell ref="C11:H11"/>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2" r:id="rId4" name="Check Box 22">
              <controlPr defaultSize="0" autoFill="0" autoLine="0" autoPict="0">
                <anchor moveWithCells="1">
                  <from>
                    <xdr:col>7</xdr:col>
                    <xdr:colOff>123825</xdr:colOff>
                    <xdr:row>11</xdr:row>
                    <xdr:rowOff>66675</xdr:rowOff>
                  </from>
                  <to>
                    <xdr:col>8</xdr:col>
                    <xdr:colOff>180975</xdr:colOff>
                    <xdr:row>11</xdr:row>
                    <xdr:rowOff>333375</xdr:rowOff>
                  </to>
                </anchor>
              </controlPr>
            </control>
          </mc:Choice>
        </mc:AlternateContent>
        <mc:AlternateContent xmlns:mc="http://schemas.openxmlformats.org/markup-compatibility/2006">
          <mc:Choice Requires="x14">
            <control shapeId="10263" r:id="rId5" name="Check Box 23">
              <controlPr defaultSize="0" autoFill="0" autoLine="0" autoPict="0">
                <anchor moveWithCells="1">
                  <from>
                    <xdr:col>7</xdr:col>
                    <xdr:colOff>114300</xdr:colOff>
                    <xdr:row>11</xdr:row>
                    <xdr:rowOff>361950</xdr:rowOff>
                  </from>
                  <to>
                    <xdr:col>8</xdr:col>
                    <xdr:colOff>171450</xdr:colOff>
                    <xdr:row>11</xdr:row>
                    <xdr:rowOff>628650</xdr:rowOff>
                  </to>
                </anchor>
              </controlPr>
            </control>
          </mc:Choice>
        </mc:AlternateContent>
        <mc:AlternateContent xmlns:mc="http://schemas.openxmlformats.org/markup-compatibility/2006">
          <mc:Choice Requires="x14">
            <control shapeId="10264" r:id="rId6" name="Check Box 24">
              <controlPr defaultSize="0" autoFill="0" autoLine="0" autoPict="0">
                <anchor moveWithCells="1">
                  <from>
                    <xdr:col>7</xdr:col>
                    <xdr:colOff>123825</xdr:colOff>
                    <xdr:row>14</xdr:row>
                    <xdr:rowOff>66675</xdr:rowOff>
                  </from>
                  <to>
                    <xdr:col>8</xdr:col>
                    <xdr:colOff>180975</xdr:colOff>
                    <xdr:row>14</xdr:row>
                    <xdr:rowOff>333375</xdr:rowOff>
                  </to>
                </anchor>
              </controlPr>
            </control>
          </mc:Choice>
        </mc:AlternateContent>
        <mc:AlternateContent xmlns:mc="http://schemas.openxmlformats.org/markup-compatibility/2006">
          <mc:Choice Requires="x14">
            <control shapeId="10265" r:id="rId7" name="Check Box 25">
              <controlPr defaultSize="0" autoFill="0" autoLine="0" autoPict="0">
                <anchor moveWithCells="1">
                  <from>
                    <xdr:col>7</xdr:col>
                    <xdr:colOff>114300</xdr:colOff>
                    <xdr:row>14</xdr:row>
                    <xdr:rowOff>361950</xdr:rowOff>
                  </from>
                  <to>
                    <xdr:col>8</xdr:col>
                    <xdr:colOff>171450</xdr:colOff>
                    <xdr:row>14</xdr:row>
                    <xdr:rowOff>628650</xdr:rowOff>
                  </to>
                </anchor>
              </controlPr>
            </control>
          </mc:Choice>
        </mc:AlternateContent>
        <mc:AlternateContent xmlns:mc="http://schemas.openxmlformats.org/markup-compatibility/2006">
          <mc:Choice Requires="x14">
            <control shapeId="10266" r:id="rId8" name="Check Box 26">
              <controlPr defaultSize="0" autoFill="0" autoLine="0" autoPict="0">
                <anchor moveWithCells="1">
                  <from>
                    <xdr:col>7</xdr:col>
                    <xdr:colOff>123825</xdr:colOff>
                    <xdr:row>17</xdr:row>
                    <xdr:rowOff>66675</xdr:rowOff>
                  </from>
                  <to>
                    <xdr:col>8</xdr:col>
                    <xdr:colOff>180975</xdr:colOff>
                    <xdr:row>17</xdr:row>
                    <xdr:rowOff>333375</xdr:rowOff>
                  </to>
                </anchor>
              </controlPr>
            </control>
          </mc:Choice>
        </mc:AlternateContent>
        <mc:AlternateContent xmlns:mc="http://schemas.openxmlformats.org/markup-compatibility/2006">
          <mc:Choice Requires="x14">
            <control shapeId="10267" r:id="rId9" name="Check Box 27">
              <controlPr defaultSize="0" autoFill="0" autoLine="0" autoPict="0">
                <anchor moveWithCells="1">
                  <from>
                    <xdr:col>7</xdr:col>
                    <xdr:colOff>114300</xdr:colOff>
                    <xdr:row>17</xdr:row>
                    <xdr:rowOff>361950</xdr:rowOff>
                  </from>
                  <to>
                    <xdr:col>8</xdr:col>
                    <xdr:colOff>171450</xdr:colOff>
                    <xdr:row>17</xdr:row>
                    <xdr:rowOff>628650</xdr:rowOff>
                  </to>
                </anchor>
              </controlPr>
            </control>
          </mc:Choice>
        </mc:AlternateContent>
        <mc:AlternateContent xmlns:mc="http://schemas.openxmlformats.org/markup-compatibility/2006">
          <mc:Choice Requires="x14">
            <control shapeId="10268" r:id="rId10" name="Check Box 28">
              <controlPr defaultSize="0" autoFill="0" autoLine="0" autoPict="0">
                <anchor moveWithCells="1">
                  <from>
                    <xdr:col>7</xdr:col>
                    <xdr:colOff>123825</xdr:colOff>
                    <xdr:row>20</xdr:row>
                    <xdr:rowOff>66675</xdr:rowOff>
                  </from>
                  <to>
                    <xdr:col>8</xdr:col>
                    <xdr:colOff>180975</xdr:colOff>
                    <xdr:row>20</xdr:row>
                    <xdr:rowOff>333375</xdr:rowOff>
                  </to>
                </anchor>
              </controlPr>
            </control>
          </mc:Choice>
        </mc:AlternateContent>
        <mc:AlternateContent xmlns:mc="http://schemas.openxmlformats.org/markup-compatibility/2006">
          <mc:Choice Requires="x14">
            <control shapeId="10269" r:id="rId11" name="Check Box 29">
              <controlPr defaultSize="0" autoFill="0" autoLine="0" autoPict="0">
                <anchor moveWithCells="1">
                  <from>
                    <xdr:col>7</xdr:col>
                    <xdr:colOff>114300</xdr:colOff>
                    <xdr:row>20</xdr:row>
                    <xdr:rowOff>361950</xdr:rowOff>
                  </from>
                  <to>
                    <xdr:col>8</xdr:col>
                    <xdr:colOff>171450</xdr:colOff>
                    <xdr:row>20</xdr:row>
                    <xdr:rowOff>628650</xdr:rowOff>
                  </to>
                </anchor>
              </controlPr>
            </control>
          </mc:Choice>
        </mc:AlternateContent>
        <mc:AlternateContent xmlns:mc="http://schemas.openxmlformats.org/markup-compatibility/2006">
          <mc:Choice Requires="x14">
            <control shapeId="10272" r:id="rId12" name="Check Box 32">
              <controlPr defaultSize="0" autoFill="0" autoLine="0" autoPict="0">
                <anchor moveWithCells="1">
                  <from>
                    <xdr:col>7</xdr:col>
                    <xdr:colOff>123825</xdr:colOff>
                    <xdr:row>8</xdr:row>
                    <xdr:rowOff>66675</xdr:rowOff>
                  </from>
                  <to>
                    <xdr:col>8</xdr:col>
                    <xdr:colOff>180975</xdr:colOff>
                    <xdr:row>8</xdr:row>
                    <xdr:rowOff>333375</xdr:rowOff>
                  </to>
                </anchor>
              </controlPr>
            </control>
          </mc:Choice>
        </mc:AlternateContent>
        <mc:AlternateContent xmlns:mc="http://schemas.openxmlformats.org/markup-compatibility/2006">
          <mc:Choice Requires="x14">
            <control shapeId="10273" r:id="rId13" name="Check Box 33">
              <controlPr defaultSize="0" autoFill="0" autoLine="0" autoPict="0">
                <anchor moveWithCells="1">
                  <from>
                    <xdr:col>7</xdr:col>
                    <xdr:colOff>114300</xdr:colOff>
                    <xdr:row>8</xdr:row>
                    <xdr:rowOff>361950</xdr:rowOff>
                  </from>
                  <to>
                    <xdr:col>8</xdr:col>
                    <xdr:colOff>171450</xdr:colOff>
                    <xdr:row>8</xdr:row>
                    <xdr:rowOff>628650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K61"/>
  <sheetViews>
    <sheetView topLeftCell="A19" workbookViewId="0">
      <selection activeCell="H3" sqref="H3"/>
    </sheetView>
  </sheetViews>
  <sheetFormatPr defaultColWidth="0" defaultRowHeight="15" zeroHeight="1" x14ac:dyDescent="0.25"/>
  <cols>
    <col min="1" max="1" width="3.85546875" style="27" customWidth="1"/>
    <col min="2" max="6" width="9.140625" style="27" customWidth="1"/>
    <col min="7" max="7" width="18.7109375" style="27" customWidth="1"/>
    <col min="8" max="8" width="20.140625" style="27" customWidth="1"/>
    <col min="9" max="9" width="5.140625" style="27" customWidth="1"/>
    <col min="10" max="11" width="0" style="27" hidden="1" customWidth="1"/>
    <col min="12" max="16384" width="9.140625" style="27" hidden="1"/>
  </cols>
  <sheetData>
    <row r="1" spans="1:8" ht="15.75" x14ac:dyDescent="0.25">
      <c r="A1" s="26"/>
      <c r="G1" s="28" t="s">
        <v>8</v>
      </c>
      <c r="H1" s="32">
        <f>'Exhibit I Coverpage'!$C$12</f>
        <v>0</v>
      </c>
    </row>
    <row r="2" spans="1:8" ht="15.75" x14ac:dyDescent="0.25">
      <c r="A2" s="26"/>
    </row>
    <row r="3" spans="1:8" ht="15.75" x14ac:dyDescent="0.25">
      <c r="A3" s="26"/>
      <c r="B3" s="26"/>
    </row>
    <row r="4" spans="1:8" x14ac:dyDescent="0.25"/>
    <row r="5" spans="1:8" ht="15.75" x14ac:dyDescent="0.25">
      <c r="B5" s="305" t="s">
        <v>29</v>
      </c>
      <c r="C5" s="306"/>
      <c r="D5" s="306"/>
      <c r="E5" s="306"/>
      <c r="F5" s="306"/>
      <c r="G5" s="306"/>
      <c r="H5" s="306"/>
    </row>
    <row r="6" spans="1:8" x14ac:dyDescent="0.25">
      <c r="B6" s="307" t="s">
        <v>30</v>
      </c>
      <c r="C6" s="308"/>
      <c r="D6" s="308"/>
      <c r="E6" s="308"/>
      <c r="F6" s="308"/>
      <c r="G6" s="308"/>
      <c r="H6" s="308"/>
    </row>
    <row r="7" spans="1:8" x14ac:dyDescent="0.25">
      <c r="B7" s="309"/>
      <c r="C7" s="309"/>
      <c r="D7" s="309"/>
      <c r="E7" s="309"/>
      <c r="F7" s="309"/>
      <c r="G7" s="309"/>
      <c r="H7" s="309"/>
    </row>
    <row r="8" spans="1:8" ht="15.75" x14ac:dyDescent="0.25">
      <c r="B8" s="30" t="s">
        <v>10</v>
      </c>
      <c r="C8" s="310" t="s">
        <v>11</v>
      </c>
      <c r="D8" s="310"/>
      <c r="E8" s="310"/>
      <c r="F8" s="310"/>
      <c r="G8" s="310"/>
      <c r="H8" s="30" t="s">
        <v>12</v>
      </c>
    </row>
    <row r="9" spans="1:8" ht="58.5" customHeight="1" x14ac:dyDescent="0.25">
      <c r="B9" s="348">
        <v>1</v>
      </c>
      <c r="C9" s="334" t="s">
        <v>844</v>
      </c>
      <c r="D9" s="335"/>
      <c r="E9" s="335"/>
      <c r="F9" s="335"/>
      <c r="G9" s="336"/>
      <c r="H9" s="19"/>
    </row>
    <row r="10" spans="1:8" ht="15.75" x14ac:dyDescent="0.25">
      <c r="B10" s="349"/>
      <c r="C10" s="345" t="s">
        <v>32</v>
      </c>
      <c r="D10" s="346"/>
      <c r="E10" s="346"/>
      <c r="F10" s="346"/>
      <c r="G10" s="346"/>
      <c r="H10" s="347"/>
    </row>
    <row r="11" spans="1:8" ht="73.5" customHeight="1" x14ac:dyDescent="0.25">
      <c r="B11" s="350"/>
      <c r="C11" s="311"/>
      <c r="D11" s="312"/>
      <c r="E11" s="312"/>
      <c r="F11" s="312"/>
      <c r="G11" s="312"/>
      <c r="H11" s="313"/>
    </row>
    <row r="12" spans="1:8" ht="162" customHeight="1" x14ac:dyDescent="0.25">
      <c r="B12" s="348">
        <v>2</v>
      </c>
      <c r="C12" s="334" t="s">
        <v>1096</v>
      </c>
      <c r="D12" s="335"/>
      <c r="E12" s="335"/>
      <c r="F12" s="335"/>
      <c r="G12" s="336"/>
      <c r="H12" s="19"/>
    </row>
    <row r="13" spans="1:8" ht="15.75" x14ac:dyDescent="0.25">
      <c r="B13" s="349"/>
      <c r="C13" s="345" t="s">
        <v>32</v>
      </c>
      <c r="D13" s="346"/>
      <c r="E13" s="346"/>
      <c r="F13" s="346"/>
      <c r="G13" s="346"/>
      <c r="H13" s="347"/>
    </row>
    <row r="14" spans="1:8" ht="73.5" customHeight="1" x14ac:dyDescent="0.25">
      <c r="B14" s="350"/>
      <c r="C14" s="311"/>
      <c r="D14" s="312"/>
      <c r="E14" s="312"/>
      <c r="F14" s="312"/>
      <c r="G14" s="312"/>
      <c r="H14" s="313"/>
    </row>
    <row r="15" spans="1:8" ht="75" customHeight="1" x14ac:dyDescent="0.25">
      <c r="B15" s="348">
        <v>3</v>
      </c>
      <c r="C15" s="334" t="s">
        <v>834</v>
      </c>
      <c r="D15" s="335"/>
      <c r="E15" s="335"/>
      <c r="F15" s="335"/>
      <c r="G15" s="336"/>
      <c r="H15" s="19"/>
    </row>
    <row r="16" spans="1:8" ht="15.75" x14ac:dyDescent="0.25">
      <c r="B16" s="349"/>
      <c r="C16" s="345" t="s">
        <v>32</v>
      </c>
      <c r="D16" s="346"/>
      <c r="E16" s="346"/>
      <c r="F16" s="346"/>
      <c r="G16" s="346"/>
      <c r="H16" s="347"/>
    </row>
    <row r="17" spans="2:8" ht="73.5" customHeight="1" x14ac:dyDescent="0.25">
      <c r="B17" s="350"/>
      <c r="C17" s="311"/>
      <c r="D17" s="312"/>
      <c r="E17" s="312"/>
      <c r="F17" s="312"/>
      <c r="G17" s="312"/>
      <c r="H17" s="313"/>
    </row>
    <row r="18" spans="2:8" ht="81.75" customHeight="1" x14ac:dyDescent="0.25">
      <c r="B18" s="348">
        <v>4</v>
      </c>
      <c r="C18" s="334" t="s">
        <v>76</v>
      </c>
      <c r="D18" s="335"/>
      <c r="E18" s="335"/>
      <c r="F18" s="335"/>
      <c r="G18" s="336"/>
      <c r="H18" s="19"/>
    </row>
    <row r="19" spans="2:8" ht="15.75" x14ac:dyDescent="0.25">
      <c r="B19" s="349"/>
      <c r="C19" s="345" t="s">
        <v>32</v>
      </c>
      <c r="D19" s="346"/>
      <c r="E19" s="346"/>
      <c r="F19" s="346"/>
      <c r="G19" s="346"/>
      <c r="H19" s="347"/>
    </row>
    <row r="20" spans="2:8" ht="73.5" customHeight="1" x14ac:dyDescent="0.25">
      <c r="B20" s="350"/>
      <c r="C20" s="311"/>
      <c r="D20" s="312"/>
      <c r="E20" s="312"/>
      <c r="F20" s="312"/>
      <c r="G20" s="312"/>
      <c r="H20" s="313"/>
    </row>
    <row r="21" spans="2:8" ht="95.25" customHeight="1" x14ac:dyDescent="0.25">
      <c r="B21" s="348">
        <v>5</v>
      </c>
      <c r="C21" s="334" t="s">
        <v>908</v>
      </c>
      <c r="D21" s="335"/>
      <c r="E21" s="335"/>
      <c r="F21" s="335"/>
      <c r="G21" s="336"/>
      <c r="H21" s="19"/>
    </row>
    <row r="22" spans="2:8" ht="15.75" x14ac:dyDescent="0.25">
      <c r="B22" s="349"/>
      <c r="C22" s="345" t="s">
        <v>32</v>
      </c>
      <c r="D22" s="346"/>
      <c r="E22" s="346"/>
      <c r="F22" s="346"/>
      <c r="G22" s="346"/>
      <c r="H22" s="347"/>
    </row>
    <row r="23" spans="2:8" ht="73.5" customHeight="1" x14ac:dyDescent="0.25">
      <c r="B23" s="350"/>
      <c r="C23" s="311"/>
      <c r="D23" s="312"/>
      <c r="E23" s="312"/>
      <c r="F23" s="312"/>
      <c r="G23" s="312"/>
      <c r="H23" s="313"/>
    </row>
    <row r="24" spans="2:8" ht="60.75" customHeight="1" x14ac:dyDescent="0.25">
      <c r="B24" s="348">
        <v>6</v>
      </c>
      <c r="C24" s="334" t="s">
        <v>77</v>
      </c>
      <c r="D24" s="335"/>
      <c r="E24" s="335"/>
      <c r="F24" s="335"/>
      <c r="G24" s="336"/>
      <c r="H24" s="19"/>
    </row>
    <row r="25" spans="2:8" ht="15.75" x14ac:dyDescent="0.25">
      <c r="B25" s="349"/>
      <c r="C25" s="345" t="s">
        <v>32</v>
      </c>
      <c r="D25" s="346"/>
      <c r="E25" s="346"/>
      <c r="F25" s="346"/>
      <c r="G25" s="346"/>
      <c r="H25" s="347"/>
    </row>
    <row r="26" spans="2:8" ht="73.5" customHeight="1" x14ac:dyDescent="0.25">
      <c r="B26" s="350"/>
      <c r="C26" s="311"/>
      <c r="D26" s="312"/>
      <c r="E26" s="312"/>
      <c r="F26" s="312"/>
      <c r="G26" s="312"/>
      <c r="H26" s="313"/>
    </row>
    <row r="27" spans="2:8" ht="66" customHeight="1" x14ac:dyDescent="0.25">
      <c r="B27" s="348">
        <v>7</v>
      </c>
      <c r="C27" s="334" t="s">
        <v>78</v>
      </c>
      <c r="D27" s="335"/>
      <c r="E27" s="335"/>
      <c r="F27" s="335"/>
      <c r="G27" s="336"/>
      <c r="H27" s="19"/>
    </row>
    <row r="28" spans="2:8" ht="15.75" x14ac:dyDescent="0.25">
      <c r="B28" s="349"/>
      <c r="C28" s="345" t="s">
        <v>32</v>
      </c>
      <c r="D28" s="346"/>
      <c r="E28" s="346"/>
      <c r="F28" s="346"/>
      <c r="G28" s="346"/>
      <c r="H28" s="347"/>
    </row>
    <row r="29" spans="2:8" ht="73.5" customHeight="1" x14ac:dyDescent="0.25">
      <c r="B29" s="350"/>
      <c r="C29" s="311"/>
      <c r="D29" s="312"/>
      <c r="E29" s="312"/>
      <c r="F29" s="312"/>
      <c r="G29" s="312"/>
      <c r="H29" s="313"/>
    </row>
    <row r="30" spans="2:8" ht="81.75" customHeight="1" x14ac:dyDescent="0.25">
      <c r="B30" s="348">
        <v>8</v>
      </c>
      <c r="C30" s="334" t="s">
        <v>907</v>
      </c>
      <c r="D30" s="335"/>
      <c r="E30" s="335"/>
      <c r="F30" s="335"/>
      <c r="G30" s="336"/>
      <c r="H30" s="19"/>
    </row>
    <row r="31" spans="2:8" ht="15.75" x14ac:dyDescent="0.25">
      <c r="B31" s="349"/>
      <c r="C31" s="345" t="s">
        <v>32</v>
      </c>
      <c r="D31" s="346"/>
      <c r="E31" s="346"/>
      <c r="F31" s="346"/>
      <c r="G31" s="346"/>
      <c r="H31" s="347"/>
    </row>
    <row r="32" spans="2:8" ht="73.5" customHeight="1" x14ac:dyDescent="0.25">
      <c r="B32" s="350"/>
      <c r="C32" s="311"/>
      <c r="D32" s="312"/>
      <c r="E32" s="312"/>
      <c r="F32" s="312"/>
      <c r="G32" s="312"/>
      <c r="H32" s="313"/>
    </row>
    <row r="33" spans="2:8" ht="81.75" customHeight="1" x14ac:dyDescent="0.25">
      <c r="B33" s="348">
        <v>9</v>
      </c>
      <c r="C33" s="334" t="s">
        <v>171</v>
      </c>
      <c r="D33" s="335"/>
      <c r="E33" s="335"/>
      <c r="F33" s="335"/>
      <c r="G33" s="336"/>
      <c r="H33" s="19"/>
    </row>
    <row r="34" spans="2:8" ht="15.75" x14ac:dyDescent="0.25">
      <c r="B34" s="349"/>
      <c r="C34" s="345" t="s">
        <v>32</v>
      </c>
      <c r="D34" s="346"/>
      <c r="E34" s="346"/>
      <c r="F34" s="346"/>
      <c r="G34" s="346"/>
      <c r="H34" s="347"/>
    </row>
    <row r="35" spans="2:8" ht="73.5" customHeight="1" x14ac:dyDescent="0.25">
      <c r="B35" s="350"/>
      <c r="C35" s="311"/>
      <c r="D35" s="312"/>
      <c r="E35" s="312"/>
      <c r="F35" s="312"/>
      <c r="G35" s="312"/>
      <c r="H35" s="313"/>
    </row>
    <row r="36" spans="2:8" ht="90.75" customHeight="1" x14ac:dyDescent="0.25">
      <c r="B36" s="348">
        <v>10</v>
      </c>
      <c r="C36" s="334" t="s">
        <v>79</v>
      </c>
      <c r="D36" s="335"/>
      <c r="E36" s="335"/>
      <c r="F36" s="335"/>
      <c r="G36" s="336"/>
      <c r="H36" s="19"/>
    </row>
    <row r="37" spans="2:8" ht="15.75" x14ac:dyDescent="0.25">
      <c r="B37" s="349"/>
      <c r="C37" s="345" t="s">
        <v>32</v>
      </c>
      <c r="D37" s="346"/>
      <c r="E37" s="346"/>
      <c r="F37" s="346"/>
      <c r="G37" s="346"/>
      <c r="H37" s="347"/>
    </row>
    <row r="38" spans="2:8" ht="73.5" customHeight="1" x14ac:dyDescent="0.25">
      <c r="B38" s="350"/>
      <c r="C38" s="311"/>
      <c r="D38" s="312"/>
      <c r="E38" s="312"/>
      <c r="F38" s="312"/>
      <c r="G38" s="312"/>
      <c r="H38" s="313"/>
    </row>
    <row r="39" spans="2:8" ht="81.75" customHeight="1" x14ac:dyDescent="0.25">
      <c r="B39" s="348">
        <v>11</v>
      </c>
      <c r="C39" s="334" t="s">
        <v>80</v>
      </c>
      <c r="D39" s="335"/>
      <c r="E39" s="335"/>
      <c r="F39" s="335"/>
      <c r="G39" s="336"/>
      <c r="H39" s="19"/>
    </row>
    <row r="40" spans="2:8" ht="15.75" x14ac:dyDescent="0.25">
      <c r="B40" s="349"/>
      <c r="C40" s="345" t="s">
        <v>32</v>
      </c>
      <c r="D40" s="346"/>
      <c r="E40" s="346"/>
      <c r="F40" s="346"/>
      <c r="G40" s="346"/>
      <c r="H40" s="347"/>
    </row>
    <row r="41" spans="2:8" ht="73.5" customHeight="1" x14ac:dyDescent="0.25">
      <c r="B41" s="350"/>
      <c r="C41" s="311"/>
      <c r="D41" s="312"/>
      <c r="E41" s="312"/>
      <c r="F41" s="312"/>
      <c r="G41" s="312"/>
      <c r="H41" s="313"/>
    </row>
    <row r="42" spans="2:8" ht="15.75" x14ac:dyDescent="0.25">
      <c r="B42" s="314" t="s">
        <v>14</v>
      </c>
      <c r="C42" s="315"/>
      <c r="D42" s="315"/>
      <c r="E42" s="315"/>
      <c r="F42" s="315"/>
      <c r="G42" s="315"/>
      <c r="H42" s="316"/>
    </row>
    <row r="43" spans="2:8" ht="184.5" customHeight="1" x14ac:dyDescent="0.25">
      <c r="B43" s="293"/>
      <c r="C43" s="293"/>
      <c r="D43" s="293"/>
      <c r="E43" s="293"/>
      <c r="F43" s="293"/>
      <c r="G43" s="293"/>
      <c r="H43" s="293"/>
    </row>
    <row r="44" spans="2:8" x14ac:dyDescent="0.25"/>
    <row r="45" spans="2:8" x14ac:dyDescent="0.25"/>
    <row r="46" spans="2:8" hidden="1" x14ac:dyDescent="0.25"/>
    <row r="47" spans="2:8" hidden="1" x14ac:dyDescent="0.25"/>
    <row r="48" spans="2:8"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row r="57" x14ac:dyDescent="0.25"/>
    <row r="58" x14ac:dyDescent="0.25"/>
    <row r="59" x14ac:dyDescent="0.25"/>
    <row r="60" x14ac:dyDescent="0.25"/>
    <row r="61" x14ac:dyDescent="0.25"/>
  </sheetData>
  <sheetProtection password="DB6B" sheet="1" objects="1" scenarios="1" selectLockedCells="1"/>
  <protectedRanges>
    <protectedRange sqref="H9 C11 H12 C14 H18 C20 H15 C17 H21 C23 H24 C26 H27 C29 H30 C32 H33 C35 H36 C38 H39 B43 C41" name="Range1"/>
  </protectedRanges>
  <mergeCells count="49">
    <mergeCell ref="B33:B35"/>
    <mergeCell ref="C33:G33"/>
    <mergeCell ref="C34:H34"/>
    <mergeCell ref="C35:H35"/>
    <mergeCell ref="B43:H43"/>
    <mergeCell ref="B36:B38"/>
    <mergeCell ref="C36:G36"/>
    <mergeCell ref="C37:H37"/>
    <mergeCell ref="C38:H38"/>
    <mergeCell ref="B39:B41"/>
    <mergeCell ref="C39:G39"/>
    <mergeCell ref="C40:H40"/>
    <mergeCell ref="C41:H41"/>
    <mergeCell ref="B42:H42"/>
    <mergeCell ref="B27:B29"/>
    <mergeCell ref="C27:G27"/>
    <mergeCell ref="C28:H28"/>
    <mergeCell ref="C29:H29"/>
    <mergeCell ref="B30:B32"/>
    <mergeCell ref="C30:G30"/>
    <mergeCell ref="C31:H31"/>
    <mergeCell ref="C32:H32"/>
    <mergeCell ref="B15:B17"/>
    <mergeCell ref="C15:G15"/>
    <mergeCell ref="C16:H16"/>
    <mergeCell ref="C17:H17"/>
    <mergeCell ref="B18:B20"/>
    <mergeCell ref="C18:G18"/>
    <mergeCell ref="C19:H19"/>
    <mergeCell ref="C20:H20"/>
    <mergeCell ref="B24:B26"/>
    <mergeCell ref="B21:B23"/>
    <mergeCell ref="C21:G21"/>
    <mergeCell ref="C22:H22"/>
    <mergeCell ref="C23:H23"/>
    <mergeCell ref="C24:G24"/>
    <mergeCell ref="C25:H25"/>
    <mergeCell ref="C26:H26"/>
    <mergeCell ref="C11:H11"/>
    <mergeCell ref="B9:B11"/>
    <mergeCell ref="B12:B14"/>
    <mergeCell ref="C12:G12"/>
    <mergeCell ref="C13:H13"/>
    <mergeCell ref="C14:H14"/>
    <mergeCell ref="B5:H5"/>
    <mergeCell ref="B6:H7"/>
    <mergeCell ref="C8:G8"/>
    <mergeCell ref="C9:G9"/>
    <mergeCell ref="C10:H10"/>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94" r:id="rId4" name="Check Box 30">
              <controlPr defaultSize="0" autoFill="0" autoLine="0" autoPict="0">
                <anchor moveWithCells="1">
                  <from>
                    <xdr:col>7</xdr:col>
                    <xdr:colOff>66675</xdr:colOff>
                    <xdr:row>8</xdr:row>
                    <xdr:rowOff>152400</xdr:rowOff>
                  </from>
                  <to>
                    <xdr:col>7</xdr:col>
                    <xdr:colOff>733425</xdr:colOff>
                    <xdr:row>8</xdr:row>
                    <xdr:rowOff>400050</xdr:rowOff>
                  </to>
                </anchor>
              </controlPr>
            </control>
          </mc:Choice>
        </mc:AlternateContent>
        <mc:AlternateContent xmlns:mc="http://schemas.openxmlformats.org/markup-compatibility/2006">
          <mc:Choice Requires="x14">
            <control shapeId="11295" r:id="rId5" name="Check Box 31">
              <controlPr defaultSize="0" autoFill="0" autoLine="0" autoPict="0">
                <anchor moveWithCells="1">
                  <from>
                    <xdr:col>7</xdr:col>
                    <xdr:colOff>57150</xdr:colOff>
                    <xdr:row>8</xdr:row>
                    <xdr:rowOff>390525</xdr:rowOff>
                  </from>
                  <to>
                    <xdr:col>7</xdr:col>
                    <xdr:colOff>933450</xdr:colOff>
                    <xdr:row>8</xdr:row>
                    <xdr:rowOff>657225</xdr:rowOff>
                  </to>
                </anchor>
              </controlPr>
            </control>
          </mc:Choice>
        </mc:AlternateContent>
        <mc:AlternateContent xmlns:mc="http://schemas.openxmlformats.org/markup-compatibility/2006">
          <mc:Choice Requires="x14">
            <control shapeId="11296" r:id="rId6" name="Check Box 32">
              <controlPr defaultSize="0" autoFill="0" autoLine="0" autoPict="0">
                <anchor moveWithCells="1">
                  <from>
                    <xdr:col>7</xdr:col>
                    <xdr:colOff>114300</xdr:colOff>
                    <xdr:row>11</xdr:row>
                    <xdr:rowOff>180975</xdr:rowOff>
                  </from>
                  <to>
                    <xdr:col>7</xdr:col>
                    <xdr:colOff>923925</xdr:colOff>
                    <xdr:row>11</xdr:row>
                    <xdr:rowOff>485775</xdr:rowOff>
                  </to>
                </anchor>
              </controlPr>
            </control>
          </mc:Choice>
        </mc:AlternateContent>
        <mc:AlternateContent xmlns:mc="http://schemas.openxmlformats.org/markup-compatibility/2006">
          <mc:Choice Requires="x14">
            <control shapeId="11297" r:id="rId7" name="Check Box 33">
              <controlPr defaultSize="0" autoFill="0" autoLine="0" autoPict="0">
                <anchor moveWithCells="1">
                  <from>
                    <xdr:col>7</xdr:col>
                    <xdr:colOff>114300</xdr:colOff>
                    <xdr:row>11</xdr:row>
                    <xdr:rowOff>457200</xdr:rowOff>
                  </from>
                  <to>
                    <xdr:col>7</xdr:col>
                    <xdr:colOff>847725</xdr:colOff>
                    <xdr:row>11</xdr:row>
                    <xdr:rowOff>742950</xdr:rowOff>
                  </to>
                </anchor>
              </controlPr>
            </control>
          </mc:Choice>
        </mc:AlternateContent>
        <mc:AlternateContent xmlns:mc="http://schemas.openxmlformats.org/markup-compatibility/2006">
          <mc:Choice Requires="x14">
            <control shapeId="11298" r:id="rId8" name="Check Box 34">
              <controlPr defaultSize="0" autoFill="0" autoLine="0" autoPict="0">
                <anchor moveWithCells="1">
                  <from>
                    <xdr:col>7</xdr:col>
                    <xdr:colOff>114300</xdr:colOff>
                    <xdr:row>14</xdr:row>
                    <xdr:rowOff>180975</xdr:rowOff>
                  </from>
                  <to>
                    <xdr:col>7</xdr:col>
                    <xdr:colOff>923925</xdr:colOff>
                    <xdr:row>14</xdr:row>
                    <xdr:rowOff>485775</xdr:rowOff>
                  </to>
                </anchor>
              </controlPr>
            </control>
          </mc:Choice>
        </mc:AlternateContent>
        <mc:AlternateContent xmlns:mc="http://schemas.openxmlformats.org/markup-compatibility/2006">
          <mc:Choice Requires="x14">
            <control shapeId="11299" r:id="rId9" name="Check Box 35">
              <controlPr defaultSize="0" autoFill="0" autoLine="0" autoPict="0">
                <anchor moveWithCells="1">
                  <from>
                    <xdr:col>7</xdr:col>
                    <xdr:colOff>114300</xdr:colOff>
                    <xdr:row>14</xdr:row>
                    <xdr:rowOff>457200</xdr:rowOff>
                  </from>
                  <to>
                    <xdr:col>7</xdr:col>
                    <xdr:colOff>847725</xdr:colOff>
                    <xdr:row>14</xdr:row>
                    <xdr:rowOff>742950</xdr:rowOff>
                  </to>
                </anchor>
              </controlPr>
            </control>
          </mc:Choice>
        </mc:AlternateContent>
        <mc:AlternateContent xmlns:mc="http://schemas.openxmlformats.org/markup-compatibility/2006">
          <mc:Choice Requires="x14">
            <control shapeId="11302" r:id="rId10" name="Check Box 38">
              <controlPr defaultSize="0" autoFill="0" autoLine="0" autoPict="0">
                <anchor moveWithCells="1">
                  <from>
                    <xdr:col>7</xdr:col>
                    <xdr:colOff>114300</xdr:colOff>
                    <xdr:row>17</xdr:row>
                    <xdr:rowOff>180975</xdr:rowOff>
                  </from>
                  <to>
                    <xdr:col>7</xdr:col>
                    <xdr:colOff>923925</xdr:colOff>
                    <xdr:row>17</xdr:row>
                    <xdr:rowOff>485775</xdr:rowOff>
                  </to>
                </anchor>
              </controlPr>
            </control>
          </mc:Choice>
        </mc:AlternateContent>
        <mc:AlternateContent xmlns:mc="http://schemas.openxmlformats.org/markup-compatibility/2006">
          <mc:Choice Requires="x14">
            <control shapeId="11303" r:id="rId11" name="Check Box 39">
              <controlPr defaultSize="0" autoFill="0" autoLine="0" autoPict="0">
                <anchor moveWithCells="1">
                  <from>
                    <xdr:col>7</xdr:col>
                    <xdr:colOff>114300</xdr:colOff>
                    <xdr:row>17</xdr:row>
                    <xdr:rowOff>457200</xdr:rowOff>
                  </from>
                  <to>
                    <xdr:col>7</xdr:col>
                    <xdr:colOff>847725</xdr:colOff>
                    <xdr:row>17</xdr:row>
                    <xdr:rowOff>742950</xdr:rowOff>
                  </to>
                </anchor>
              </controlPr>
            </control>
          </mc:Choice>
        </mc:AlternateContent>
        <mc:AlternateContent xmlns:mc="http://schemas.openxmlformats.org/markup-compatibility/2006">
          <mc:Choice Requires="x14">
            <control shapeId="11304" r:id="rId12" name="Check Box 40">
              <controlPr defaultSize="0" autoFill="0" autoLine="0" autoPict="0">
                <anchor moveWithCells="1">
                  <from>
                    <xdr:col>7</xdr:col>
                    <xdr:colOff>114300</xdr:colOff>
                    <xdr:row>20</xdr:row>
                    <xdr:rowOff>180975</xdr:rowOff>
                  </from>
                  <to>
                    <xdr:col>7</xdr:col>
                    <xdr:colOff>923925</xdr:colOff>
                    <xdr:row>20</xdr:row>
                    <xdr:rowOff>485775</xdr:rowOff>
                  </to>
                </anchor>
              </controlPr>
            </control>
          </mc:Choice>
        </mc:AlternateContent>
        <mc:AlternateContent xmlns:mc="http://schemas.openxmlformats.org/markup-compatibility/2006">
          <mc:Choice Requires="x14">
            <control shapeId="11305" r:id="rId13" name="Check Box 41">
              <controlPr defaultSize="0" autoFill="0" autoLine="0" autoPict="0">
                <anchor moveWithCells="1">
                  <from>
                    <xdr:col>7</xdr:col>
                    <xdr:colOff>114300</xdr:colOff>
                    <xdr:row>20</xdr:row>
                    <xdr:rowOff>457200</xdr:rowOff>
                  </from>
                  <to>
                    <xdr:col>7</xdr:col>
                    <xdr:colOff>847725</xdr:colOff>
                    <xdr:row>20</xdr:row>
                    <xdr:rowOff>742950</xdr:rowOff>
                  </to>
                </anchor>
              </controlPr>
            </control>
          </mc:Choice>
        </mc:AlternateContent>
        <mc:AlternateContent xmlns:mc="http://schemas.openxmlformats.org/markup-compatibility/2006">
          <mc:Choice Requires="x14">
            <control shapeId="11306" r:id="rId14" name="Check Box 42">
              <controlPr defaultSize="0" autoFill="0" autoLine="0" autoPict="0">
                <anchor moveWithCells="1">
                  <from>
                    <xdr:col>7</xdr:col>
                    <xdr:colOff>114300</xdr:colOff>
                    <xdr:row>23</xdr:row>
                    <xdr:rowOff>180975</xdr:rowOff>
                  </from>
                  <to>
                    <xdr:col>7</xdr:col>
                    <xdr:colOff>923925</xdr:colOff>
                    <xdr:row>23</xdr:row>
                    <xdr:rowOff>485775</xdr:rowOff>
                  </to>
                </anchor>
              </controlPr>
            </control>
          </mc:Choice>
        </mc:AlternateContent>
        <mc:AlternateContent xmlns:mc="http://schemas.openxmlformats.org/markup-compatibility/2006">
          <mc:Choice Requires="x14">
            <control shapeId="11307" r:id="rId15" name="Check Box 43">
              <controlPr defaultSize="0" autoFill="0" autoLine="0" autoPict="0">
                <anchor moveWithCells="1">
                  <from>
                    <xdr:col>7</xdr:col>
                    <xdr:colOff>114300</xdr:colOff>
                    <xdr:row>23</xdr:row>
                    <xdr:rowOff>457200</xdr:rowOff>
                  </from>
                  <to>
                    <xdr:col>7</xdr:col>
                    <xdr:colOff>847725</xdr:colOff>
                    <xdr:row>23</xdr:row>
                    <xdr:rowOff>742950</xdr:rowOff>
                  </to>
                </anchor>
              </controlPr>
            </control>
          </mc:Choice>
        </mc:AlternateContent>
        <mc:AlternateContent xmlns:mc="http://schemas.openxmlformats.org/markup-compatibility/2006">
          <mc:Choice Requires="x14">
            <control shapeId="11308" r:id="rId16" name="Check Box 44">
              <controlPr defaultSize="0" autoFill="0" autoLine="0" autoPict="0">
                <anchor moveWithCells="1">
                  <from>
                    <xdr:col>7</xdr:col>
                    <xdr:colOff>114300</xdr:colOff>
                    <xdr:row>26</xdr:row>
                    <xdr:rowOff>180975</xdr:rowOff>
                  </from>
                  <to>
                    <xdr:col>7</xdr:col>
                    <xdr:colOff>923925</xdr:colOff>
                    <xdr:row>26</xdr:row>
                    <xdr:rowOff>485775</xdr:rowOff>
                  </to>
                </anchor>
              </controlPr>
            </control>
          </mc:Choice>
        </mc:AlternateContent>
        <mc:AlternateContent xmlns:mc="http://schemas.openxmlformats.org/markup-compatibility/2006">
          <mc:Choice Requires="x14">
            <control shapeId="11309" r:id="rId17" name="Check Box 45">
              <controlPr defaultSize="0" autoFill="0" autoLine="0" autoPict="0">
                <anchor moveWithCells="1">
                  <from>
                    <xdr:col>7</xdr:col>
                    <xdr:colOff>114300</xdr:colOff>
                    <xdr:row>26</xdr:row>
                    <xdr:rowOff>457200</xdr:rowOff>
                  </from>
                  <to>
                    <xdr:col>7</xdr:col>
                    <xdr:colOff>847725</xdr:colOff>
                    <xdr:row>26</xdr:row>
                    <xdr:rowOff>742950</xdr:rowOff>
                  </to>
                </anchor>
              </controlPr>
            </control>
          </mc:Choice>
        </mc:AlternateContent>
        <mc:AlternateContent xmlns:mc="http://schemas.openxmlformats.org/markup-compatibility/2006">
          <mc:Choice Requires="x14">
            <control shapeId="11310" r:id="rId18" name="Check Box 46">
              <controlPr defaultSize="0" autoFill="0" autoLine="0" autoPict="0">
                <anchor moveWithCells="1">
                  <from>
                    <xdr:col>7</xdr:col>
                    <xdr:colOff>114300</xdr:colOff>
                    <xdr:row>29</xdr:row>
                    <xdr:rowOff>180975</xdr:rowOff>
                  </from>
                  <to>
                    <xdr:col>7</xdr:col>
                    <xdr:colOff>923925</xdr:colOff>
                    <xdr:row>29</xdr:row>
                    <xdr:rowOff>485775</xdr:rowOff>
                  </to>
                </anchor>
              </controlPr>
            </control>
          </mc:Choice>
        </mc:AlternateContent>
        <mc:AlternateContent xmlns:mc="http://schemas.openxmlformats.org/markup-compatibility/2006">
          <mc:Choice Requires="x14">
            <control shapeId="11311" r:id="rId19" name="Check Box 47">
              <controlPr defaultSize="0" autoFill="0" autoLine="0" autoPict="0">
                <anchor moveWithCells="1">
                  <from>
                    <xdr:col>7</xdr:col>
                    <xdr:colOff>114300</xdr:colOff>
                    <xdr:row>29</xdr:row>
                    <xdr:rowOff>457200</xdr:rowOff>
                  </from>
                  <to>
                    <xdr:col>7</xdr:col>
                    <xdr:colOff>847725</xdr:colOff>
                    <xdr:row>29</xdr:row>
                    <xdr:rowOff>742950</xdr:rowOff>
                  </to>
                </anchor>
              </controlPr>
            </control>
          </mc:Choice>
        </mc:AlternateContent>
        <mc:AlternateContent xmlns:mc="http://schemas.openxmlformats.org/markup-compatibility/2006">
          <mc:Choice Requires="x14">
            <control shapeId="11312" r:id="rId20" name="Check Box 48">
              <controlPr defaultSize="0" autoFill="0" autoLine="0" autoPict="0">
                <anchor moveWithCells="1">
                  <from>
                    <xdr:col>7</xdr:col>
                    <xdr:colOff>114300</xdr:colOff>
                    <xdr:row>32</xdr:row>
                    <xdr:rowOff>180975</xdr:rowOff>
                  </from>
                  <to>
                    <xdr:col>7</xdr:col>
                    <xdr:colOff>923925</xdr:colOff>
                    <xdr:row>32</xdr:row>
                    <xdr:rowOff>485775</xdr:rowOff>
                  </to>
                </anchor>
              </controlPr>
            </control>
          </mc:Choice>
        </mc:AlternateContent>
        <mc:AlternateContent xmlns:mc="http://schemas.openxmlformats.org/markup-compatibility/2006">
          <mc:Choice Requires="x14">
            <control shapeId="11313" r:id="rId21" name="Check Box 49">
              <controlPr defaultSize="0" autoFill="0" autoLine="0" autoPict="0">
                <anchor moveWithCells="1">
                  <from>
                    <xdr:col>7</xdr:col>
                    <xdr:colOff>114300</xdr:colOff>
                    <xdr:row>32</xdr:row>
                    <xdr:rowOff>457200</xdr:rowOff>
                  </from>
                  <to>
                    <xdr:col>7</xdr:col>
                    <xdr:colOff>847725</xdr:colOff>
                    <xdr:row>32</xdr:row>
                    <xdr:rowOff>742950</xdr:rowOff>
                  </to>
                </anchor>
              </controlPr>
            </control>
          </mc:Choice>
        </mc:AlternateContent>
        <mc:AlternateContent xmlns:mc="http://schemas.openxmlformats.org/markup-compatibility/2006">
          <mc:Choice Requires="x14">
            <control shapeId="11314" r:id="rId22" name="Check Box 50">
              <controlPr defaultSize="0" autoFill="0" autoLine="0" autoPict="0">
                <anchor moveWithCells="1">
                  <from>
                    <xdr:col>7</xdr:col>
                    <xdr:colOff>114300</xdr:colOff>
                    <xdr:row>35</xdr:row>
                    <xdr:rowOff>180975</xdr:rowOff>
                  </from>
                  <to>
                    <xdr:col>7</xdr:col>
                    <xdr:colOff>923925</xdr:colOff>
                    <xdr:row>35</xdr:row>
                    <xdr:rowOff>485775</xdr:rowOff>
                  </to>
                </anchor>
              </controlPr>
            </control>
          </mc:Choice>
        </mc:AlternateContent>
        <mc:AlternateContent xmlns:mc="http://schemas.openxmlformats.org/markup-compatibility/2006">
          <mc:Choice Requires="x14">
            <control shapeId="11315" r:id="rId23" name="Check Box 51">
              <controlPr defaultSize="0" autoFill="0" autoLine="0" autoPict="0">
                <anchor moveWithCells="1">
                  <from>
                    <xdr:col>7</xdr:col>
                    <xdr:colOff>114300</xdr:colOff>
                    <xdr:row>35</xdr:row>
                    <xdr:rowOff>457200</xdr:rowOff>
                  </from>
                  <to>
                    <xdr:col>7</xdr:col>
                    <xdr:colOff>847725</xdr:colOff>
                    <xdr:row>35</xdr:row>
                    <xdr:rowOff>742950</xdr:rowOff>
                  </to>
                </anchor>
              </controlPr>
            </control>
          </mc:Choice>
        </mc:AlternateContent>
        <mc:AlternateContent xmlns:mc="http://schemas.openxmlformats.org/markup-compatibility/2006">
          <mc:Choice Requires="x14">
            <control shapeId="11316" r:id="rId24" name="Check Box 52">
              <controlPr defaultSize="0" autoFill="0" autoLine="0" autoPict="0">
                <anchor moveWithCells="1">
                  <from>
                    <xdr:col>7</xdr:col>
                    <xdr:colOff>114300</xdr:colOff>
                    <xdr:row>38</xdr:row>
                    <xdr:rowOff>180975</xdr:rowOff>
                  </from>
                  <to>
                    <xdr:col>7</xdr:col>
                    <xdr:colOff>923925</xdr:colOff>
                    <xdr:row>38</xdr:row>
                    <xdr:rowOff>485775</xdr:rowOff>
                  </to>
                </anchor>
              </controlPr>
            </control>
          </mc:Choice>
        </mc:AlternateContent>
        <mc:AlternateContent xmlns:mc="http://schemas.openxmlformats.org/markup-compatibility/2006">
          <mc:Choice Requires="x14">
            <control shapeId="11317" r:id="rId25" name="Check Box 53">
              <controlPr defaultSize="0" autoFill="0" autoLine="0" autoPict="0">
                <anchor moveWithCells="1">
                  <from>
                    <xdr:col>7</xdr:col>
                    <xdr:colOff>114300</xdr:colOff>
                    <xdr:row>38</xdr:row>
                    <xdr:rowOff>457200</xdr:rowOff>
                  </from>
                  <to>
                    <xdr:col>7</xdr:col>
                    <xdr:colOff>847725</xdr:colOff>
                    <xdr:row>38</xdr:row>
                    <xdr:rowOff>742950</xdr:rowOff>
                  </to>
                </anchor>
              </controlPr>
            </control>
          </mc:Choice>
        </mc:AlternateContent>
        <mc:AlternateContent xmlns:mc="http://schemas.openxmlformats.org/markup-compatibility/2006">
          <mc:Choice Requires="x14">
            <control shapeId="11319" r:id="rId26" name="Check Box 55">
              <controlPr defaultSize="0" autoFill="0" autoLine="0" autoPict="0">
                <anchor moveWithCells="1">
                  <from>
                    <xdr:col>7</xdr:col>
                    <xdr:colOff>114300</xdr:colOff>
                    <xdr:row>35</xdr:row>
                    <xdr:rowOff>704850</xdr:rowOff>
                  </from>
                  <to>
                    <xdr:col>7</xdr:col>
                    <xdr:colOff>1247775</xdr:colOff>
                    <xdr:row>35</xdr:row>
                    <xdr:rowOff>990600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L119"/>
  <sheetViews>
    <sheetView workbookViewId="0">
      <selection activeCell="D2" sqref="D2"/>
    </sheetView>
  </sheetViews>
  <sheetFormatPr defaultColWidth="0" defaultRowHeight="15" zeroHeight="1" x14ac:dyDescent="0.25"/>
  <cols>
    <col min="1" max="1" width="3" style="27" customWidth="1"/>
    <col min="2" max="4" width="9.140625" style="27" customWidth="1"/>
    <col min="5" max="5" width="11.5703125" style="27" customWidth="1"/>
    <col min="6" max="6" width="9.140625" style="27" customWidth="1"/>
    <col min="7" max="7" width="17" style="27" customWidth="1"/>
    <col min="8" max="8" width="18.85546875" style="27" customWidth="1"/>
    <col min="9" max="9" width="5.140625" style="27" customWidth="1"/>
    <col min="10" max="12" width="0" style="27" hidden="1" customWidth="1"/>
    <col min="13" max="16384" width="9.140625" style="27" hidden="1"/>
  </cols>
  <sheetData>
    <row r="1" spans="1:8" ht="15.75" x14ac:dyDescent="0.25">
      <c r="A1" s="26"/>
      <c r="G1" s="28" t="s">
        <v>8</v>
      </c>
      <c r="H1" s="32">
        <f>'Exhibit I Coverpage'!$C$12</f>
        <v>0</v>
      </c>
    </row>
    <row r="2" spans="1:8" ht="15.75" x14ac:dyDescent="0.25">
      <c r="A2" s="26"/>
    </row>
    <row r="3" spans="1:8" ht="15.75" x14ac:dyDescent="0.25">
      <c r="A3" s="26"/>
      <c r="B3" s="26"/>
      <c r="C3" s="26"/>
    </row>
    <row r="4" spans="1:8" x14ac:dyDescent="0.25"/>
    <row r="5" spans="1:8" ht="15.75" x14ac:dyDescent="0.25">
      <c r="B5" s="305" t="s">
        <v>45</v>
      </c>
      <c r="C5" s="305"/>
      <c r="D5" s="306"/>
      <c r="E5" s="306"/>
      <c r="F5" s="306"/>
      <c r="G5" s="306"/>
      <c r="H5" s="306"/>
    </row>
    <row r="6" spans="1:8" x14ac:dyDescent="0.25">
      <c r="B6" s="307" t="s">
        <v>46</v>
      </c>
      <c r="C6" s="307"/>
      <c r="D6" s="308"/>
      <c r="E6" s="308"/>
      <c r="F6" s="308"/>
      <c r="G6" s="308"/>
      <c r="H6" s="308"/>
    </row>
    <row r="7" spans="1:8" ht="17.25" customHeight="1" x14ac:dyDescent="0.25">
      <c r="B7" s="309"/>
      <c r="C7" s="309"/>
      <c r="D7" s="309"/>
      <c r="E7" s="309"/>
      <c r="F7" s="309"/>
      <c r="G7" s="309"/>
      <c r="H7" s="309"/>
    </row>
    <row r="8" spans="1:8" ht="15.75" x14ac:dyDescent="0.25">
      <c r="B8" s="30" t="s">
        <v>10</v>
      </c>
      <c r="C8" s="38" t="s">
        <v>11</v>
      </c>
      <c r="D8" s="39"/>
      <c r="E8" s="39"/>
      <c r="F8" s="39"/>
      <c r="G8" s="39"/>
      <c r="H8" s="30" t="s">
        <v>12</v>
      </c>
    </row>
    <row r="9" spans="1:8" ht="67.5" customHeight="1" x14ac:dyDescent="0.25">
      <c r="B9" s="294">
        <v>1</v>
      </c>
      <c r="C9" s="334" t="s">
        <v>914</v>
      </c>
      <c r="D9" s="335"/>
      <c r="E9" s="335"/>
      <c r="F9" s="335"/>
      <c r="G9" s="335"/>
      <c r="H9" s="19"/>
    </row>
    <row r="10" spans="1:8" ht="15.75" x14ac:dyDescent="0.25">
      <c r="B10" s="295"/>
      <c r="C10" s="331" t="s">
        <v>32</v>
      </c>
      <c r="D10" s="332"/>
      <c r="E10" s="332"/>
      <c r="F10" s="332"/>
      <c r="G10" s="332"/>
      <c r="H10" s="333"/>
    </row>
    <row r="11" spans="1:8" ht="59.25" customHeight="1" x14ac:dyDescent="0.25">
      <c r="B11" s="296"/>
      <c r="C11" s="311"/>
      <c r="D11" s="312"/>
      <c r="E11" s="312"/>
      <c r="F11" s="312"/>
      <c r="G11" s="312"/>
      <c r="H11" s="313"/>
    </row>
    <row r="12" spans="1:8" ht="139.5" customHeight="1" x14ac:dyDescent="0.25">
      <c r="B12" s="294">
        <v>2</v>
      </c>
      <c r="C12" s="334" t="s">
        <v>188</v>
      </c>
      <c r="D12" s="335"/>
      <c r="E12" s="335"/>
      <c r="F12" s="335"/>
      <c r="G12" s="335"/>
      <c r="H12" s="19"/>
    </row>
    <row r="13" spans="1:8" ht="15.75" x14ac:dyDescent="0.25">
      <c r="B13" s="295"/>
      <c r="C13" s="331" t="s">
        <v>32</v>
      </c>
      <c r="D13" s="332"/>
      <c r="E13" s="332"/>
      <c r="F13" s="332"/>
      <c r="G13" s="332"/>
      <c r="H13" s="333"/>
    </row>
    <row r="14" spans="1:8" ht="59.25" customHeight="1" x14ac:dyDescent="0.25">
      <c r="B14" s="296"/>
      <c r="C14" s="351"/>
      <c r="D14" s="352"/>
      <c r="E14" s="352"/>
      <c r="F14" s="352"/>
      <c r="G14" s="352"/>
      <c r="H14" s="353"/>
    </row>
    <row r="15" spans="1:8" ht="143.25" customHeight="1" x14ac:dyDescent="0.25">
      <c r="B15" s="294">
        <v>3</v>
      </c>
      <c r="C15" s="334" t="s">
        <v>81</v>
      </c>
      <c r="D15" s="335"/>
      <c r="E15" s="335"/>
      <c r="F15" s="335"/>
      <c r="G15" s="335"/>
      <c r="H15" s="19"/>
    </row>
    <row r="16" spans="1:8" ht="15.75" x14ac:dyDescent="0.25">
      <c r="B16" s="295"/>
      <c r="C16" s="331" t="s">
        <v>32</v>
      </c>
      <c r="D16" s="332"/>
      <c r="E16" s="332"/>
      <c r="F16" s="332"/>
      <c r="G16" s="332"/>
      <c r="H16" s="333"/>
    </row>
    <row r="17" spans="2:8" ht="59.25" customHeight="1" x14ac:dyDescent="0.25">
      <c r="B17" s="296"/>
      <c r="C17" s="311"/>
      <c r="D17" s="312"/>
      <c r="E17" s="312"/>
      <c r="F17" s="312"/>
      <c r="G17" s="312"/>
      <c r="H17" s="313"/>
    </row>
    <row r="18" spans="2:8" ht="225.75" customHeight="1" x14ac:dyDescent="0.25">
      <c r="B18" s="294">
        <v>4</v>
      </c>
      <c r="C18" s="334" t="s">
        <v>169</v>
      </c>
      <c r="D18" s="335"/>
      <c r="E18" s="335"/>
      <c r="F18" s="335"/>
      <c r="G18" s="335"/>
      <c r="H18" s="19"/>
    </row>
    <row r="19" spans="2:8" ht="15.75" x14ac:dyDescent="0.25">
      <c r="B19" s="295"/>
      <c r="C19" s="331" t="s">
        <v>32</v>
      </c>
      <c r="D19" s="332"/>
      <c r="E19" s="332"/>
      <c r="F19" s="332"/>
      <c r="G19" s="332"/>
      <c r="H19" s="333"/>
    </row>
    <row r="20" spans="2:8" ht="59.25" customHeight="1" x14ac:dyDescent="0.25">
      <c r="B20" s="296"/>
      <c r="C20" s="311"/>
      <c r="D20" s="312"/>
      <c r="E20" s="312"/>
      <c r="F20" s="312"/>
      <c r="G20" s="312"/>
      <c r="H20" s="313"/>
    </row>
    <row r="21" spans="2:8" ht="218.25" customHeight="1" x14ac:dyDescent="0.25">
      <c r="B21" s="294">
        <v>5</v>
      </c>
      <c r="C21" s="334" t="s">
        <v>82</v>
      </c>
      <c r="D21" s="335"/>
      <c r="E21" s="335"/>
      <c r="F21" s="335"/>
      <c r="G21" s="335"/>
      <c r="H21" s="19"/>
    </row>
    <row r="22" spans="2:8" ht="15.75" x14ac:dyDescent="0.25">
      <c r="B22" s="295"/>
      <c r="C22" s="331" t="s">
        <v>32</v>
      </c>
      <c r="D22" s="332"/>
      <c r="E22" s="332"/>
      <c r="F22" s="332"/>
      <c r="G22" s="332"/>
      <c r="H22" s="333"/>
    </row>
    <row r="23" spans="2:8" ht="59.25" customHeight="1" x14ac:dyDescent="0.25">
      <c r="B23" s="296"/>
      <c r="C23" s="354"/>
      <c r="D23" s="355"/>
      <c r="E23" s="355"/>
      <c r="F23" s="355"/>
      <c r="G23" s="355"/>
      <c r="H23" s="356"/>
    </row>
    <row r="24" spans="2:8" ht="94.5" customHeight="1" x14ac:dyDescent="0.25">
      <c r="B24" s="294">
        <v>6</v>
      </c>
      <c r="C24" s="334" t="s">
        <v>83</v>
      </c>
      <c r="D24" s="335"/>
      <c r="E24" s="335"/>
      <c r="F24" s="335"/>
      <c r="G24" s="335"/>
      <c r="H24" s="19"/>
    </row>
    <row r="25" spans="2:8" ht="15.75" x14ac:dyDescent="0.25">
      <c r="B25" s="295"/>
      <c r="C25" s="331" t="s">
        <v>32</v>
      </c>
      <c r="D25" s="332"/>
      <c r="E25" s="332"/>
      <c r="F25" s="332"/>
      <c r="G25" s="332"/>
      <c r="H25" s="333"/>
    </row>
    <row r="26" spans="2:8" ht="59.25" customHeight="1" x14ac:dyDescent="0.25">
      <c r="B26" s="296"/>
      <c r="C26" s="311"/>
      <c r="D26" s="312"/>
      <c r="E26" s="312"/>
      <c r="F26" s="312"/>
      <c r="G26" s="312"/>
      <c r="H26" s="313"/>
    </row>
    <row r="27" spans="2:8" ht="121.5" customHeight="1" x14ac:dyDescent="0.25">
      <c r="B27" s="294">
        <v>7</v>
      </c>
      <c r="C27" s="357" t="s">
        <v>84</v>
      </c>
      <c r="D27" s="358"/>
      <c r="E27" s="358"/>
      <c r="F27" s="358"/>
      <c r="G27" s="358"/>
      <c r="H27" s="19"/>
    </row>
    <row r="28" spans="2:8" ht="15.75" x14ac:dyDescent="0.25">
      <c r="B28" s="295"/>
      <c r="C28" s="331" t="s">
        <v>32</v>
      </c>
      <c r="D28" s="332"/>
      <c r="E28" s="332"/>
      <c r="F28" s="332"/>
      <c r="G28" s="332"/>
      <c r="H28" s="333"/>
    </row>
    <row r="29" spans="2:8" ht="59.25" customHeight="1" x14ac:dyDescent="0.25">
      <c r="B29" s="296"/>
      <c r="C29" s="311"/>
      <c r="D29" s="312"/>
      <c r="E29" s="312"/>
      <c r="F29" s="312"/>
      <c r="G29" s="312"/>
      <c r="H29" s="313"/>
    </row>
    <row r="30" spans="2:8" ht="94.5" customHeight="1" x14ac:dyDescent="0.25">
      <c r="B30" s="294">
        <v>8</v>
      </c>
      <c r="C30" s="334" t="s">
        <v>876</v>
      </c>
      <c r="D30" s="335"/>
      <c r="E30" s="335"/>
      <c r="F30" s="335"/>
      <c r="G30" s="335"/>
      <c r="H30" s="19"/>
    </row>
    <row r="31" spans="2:8" ht="15.75" x14ac:dyDescent="0.25">
      <c r="B31" s="295"/>
      <c r="C31" s="331" t="s">
        <v>32</v>
      </c>
      <c r="D31" s="332"/>
      <c r="E31" s="332"/>
      <c r="F31" s="332"/>
      <c r="G31" s="332"/>
      <c r="H31" s="333"/>
    </row>
    <row r="32" spans="2:8" ht="59.25" customHeight="1" x14ac:dyDescent="0.25">
      <c r="B32" s="296"/>
      <c r="C32" s="311"/>
      <c r="D32" s="312"/>
      <c r="E32" s="312"/>
      <c r="F32" s="312"/>
      <c r="G32" s="312"/>
      <c r="H32" s="313"/>
    </row>
    <row r="33" spans="2:8" ht="94.5" customHeight="1" x14ac:dyDescent="0.25">
      <c r="B33" s="294">
        <v>9</v>
      </c>
      <c r="C33" s="334" t="s">
        <v>85</v>
      </c>
      <c r="D33" s="335"/>
      <c r="E33" s="335"/>
      <c r="F33" s="335"/>
      <c r="G33" s="335"/>
      <c r="H33" s="19"/>
    </row>
    <row r="34" spans="2:8" ht="15.75" x14ac:dyDescent="0.25">
      <c r="B34" s="295"/>
      <c r="C34" s="331" t="s">
        <v>32</v>
      </c>
      <c r="D34" s="332"/>
      <c r="E34" s="332"/>
      <c r="F34" s="332"/>
      <c r="G34" s="332"/>
      <c r="H34" s="333"/>
    </row>
    <row r="35" spans="2:8" ht="59.25" customHeight="1" x14ac:dyDescent="0.25">
      <c r="B35" s="296"/>
      <c r="C35" s="311"/>
      <c r="D35" s="312"/>
      <c r="E35" s="312"/>
      <c r="F35" s="312"/>
      <c r="G35" s="312"/>
      <c r="H35" s="313"/>
    </row>
    <row r="36" spans="2:8" ht="76.5" customHeight="1" x14ac:dyDescent="0.25">
      <c r="B36" s="294">
        <v>10</v>
      </c>
      <c r="C36" s="328" t="s">
        <v>918</v>
      </c>
      <c r="D36" s="329"/>
      <c r="E36" s="329"/>
      <c r="F36" s="329"/>
      <c r="G36" s="330"/>
      <c r="H36" s="215"/>
    </row>
    <row r="37" spans="2:8" ht="19.5" customHeight="1" x14ac:dyDescent="0.25">
      <c r="B37" s="295"/>
      <c r="C37" s="331" t="s">
        <v>32</v>
      </c>
      <c r="D37" s="332"/>
      <c r="E37" s="332"/>
      <c r="F37" s="332"/>
      <c r="G37" s="332"/>
      <c r="H37" s="333"/>
    </row>
    <row r="38" spans="2:8" ht="59.25" customHeight="1" x14ac:dyDescent="0.25">
      <c r="B38" s="296"/>
      <c r="C38" s="311"/>
      <c r="D38" s="312"/>
      <c r="E38" s="312"/>
      <c r="F38" s="312"/>
      <c r="G38" s="312"/>
      <c r="H38" s="313"/>
    </row>
    <row r="39" spans="2:8" ht="100.5" customHeight="1" x14ac:dyDescent="0.25">
      <c r="B39" s="294">
        <v>11</v>
      </c>
      <c r="C39" s="328" t="s">
        <v>919</v>
      </c>
      <c r="D39" s="329"/>
      <c r="E39" s="329"/>
      <c r="F39" s="329"/>
      <c r="G39" s="330"/>
      <c r="H39" s="215"/>
    </row>
    <row r="40" spans="2:8" ht="19.5" customHeight="1" x14ac:dyDescent="0.25">
      <c r="B40" s="295"/>
      <c r="C40" s="331" t="s">
        <v>32</v>
      </c>
      <c r="D40" s="332"/>
      <c r="E40" s="332"/>
      <c r="F40" s="332"/>
      <c r="G40" s="332"/>
      <c r="H40" s="333"/>
    </row>
    <row r="41" spans="2:8" ht="59.25" customHeight="1" x14ac:dyDescent="0.25">
      <c r="B41" s="296"/>
      <c r="C41" s="311"/>
      <c r="D41" s="312"/>
      <c r="E41" s="312"/>
      <c r="F41" s="312"/>
      <c r="G41" s="312"/>
      <c r="H41" s="313"/>
    </row>
    <row r="42" spans="2:8" ht="15.75" x14ac:dyDescent="0.25">
      <c r="B42" s="337" t="s">
        <v>14</v>
      </c>
      <c r="C42" s="338"/>
      <c r="D42" s="338"/>
      <c r="E42" s="338"/>
      <c r="F42" s="338"/>
      <c r="G42" s="338"/>
      <c r="H42" s="338"/>
    </row>
    <row r="43" spans="2:8" ht="276" customHeight="1" x14ac:dyDescent="0.25">
      <c r="B43" s="311"/>
      <c r="C43" s="312"/>
      <c r="D43" s="312"/>
      <c r="E43" s="312"/>
      <c r="F43" s="312"/>
      <c r="G43" s="312"/>
      <c r="H43" s="313"/>
    </row>
    <row r="44" spans="2:8" x14ac:dyDescent="0.25"/>
    <row r="45" spans="2:8" x14ac:dyDescent="0.25"/>
    <row r="46" spans="2:8" hidden="1" x14ac:dyDescent="0.25"/>
    <row r="47" spans="2:8" hidden="1" x14ac:dyDescent="0.25"/>
    <row r="48" spans="2: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x14ac:dyDescent="0.25"/>
    <row r="112" x14ac:dyDescent="0.25"/>
    <row r="113" x14ac:dyDescent="0.25"/>
    <row r="114" x14ac:dyDescent="0.25"/>
    <row r="115" x14ac:dyDescent="0.25"/>
    <row r="116" x14ac:dyDescent="0.25"/>
    <row r="117" x14ac:dyDescent="0.25"/>
    <row r="118" x14ac:dyDescent="0.25"/>
    <row r="119" x14ac:dyDescent="0.25"/>
  </sheetData>
  <sheetProtection password="DB6B" sheet="1" objects="1" scenarios="1"/>
  <protectedRanges>
    <protectedRange sqref="H9 C11 H12 C14 H15 C17 H18 C20 H21 C23 H24 C26 H27 C29 H30 C32 H33 C35 H36 C38 H39 C41 B43" name="Range1"/>
  </protectedRanges>
  <mergeCells count="48">
    <mergeCell ref="C40:H40"/>
    <mergeCell ref="B33:B35"/>
    <mergeCell ref="C33:G33"/>
    <mergeCell ref="B42:H42"/>
    <mergeCell ref="B27:B29"/>
    <mergeCell ref="C27:G27"/>
    <mergeCell ref="C28:H28"/>
    <mergeCell ref="C29:H29"/>
    <mergeCell ref="B30:B32"/>
    <mergeCell ref="C30:G30"/>
    <mergeCell ref="C31:H31"/>
    <mergeCell ref="C32:H32"/>
    <mergeCell ref="B36:B38"/>
    <mergeCell ref="C36:G36"/>
    <mergeCell ref="C37:H37"/>
    <mergeCell ref="B39:B41"/>
    <mergeCell ref="C39:G39"/>
    <mergeCell ref="B18:B20"/>
    <mergeCell ref="B21:B23"/>
    <mergeCell ref="B24:B26"/>
    <mergeCell ref="C25:H25"/>
    <mergeCell ref="C26:H26"/>
    <mergeCell ref="C23:H23"/>
    <mergeCell ref="C38:H38"/>
    <mergeCell ref="C24:G24"/>
    <mergeCell ref="B5:H5"/>
    <mergeCell ref="B6:H7"/>
    <mergeCell ref="C15:G15"/>
    <mergeCell ref="C16:H16"/>
    <mergeCell ref="B9:B11"/>
    <mergeCell ref="B15:B17"/>
    <mergeCell ref="C14:H14"/>
    <mergeCell ref="C41:H41"/>
    <mergeCell ref="B43:H43"/>
    <mergeCell ref="C34:H34"/>
    <mergeCell ref="C35:H35"/>
    <mergeCell ref="C9:G9"/>
    <mergeCell ref="C10:H10"/>
    <mergeCell ref="C11:H11"/>
    <mergeCell ref="B12:B14"/>
    <mergeCell ref="C12:G12"/>
    <mergeCell ref="C13:H13"/>
    <mergeCell ref="C17:H17"/>
    <mergeCell ref="C18:G18"/>
    <mergeCell ref="C19:H19"/>
    <mergeCell ref="C21:G21"/>
    <mergeCell ref="C22:H22"/>
    <mergeCell ref="C20:H20"/>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60" r:id="rId4" name="Check Box 48">
              <controlPr defaultSize="0" autoFill="0" autoLine="0" autoPict="0">
                <anchor moveWithCells="1">
                  <from>
                    <xdr:col>7</xdr:col>
                    <xdr:colOff>123825</xdr:colOff>
                    <xdr:row>8</xdr:row>
                    <xdr:rowOff>66675</xdr:rowOff>
                  </from>
                  <to>
                    <xdr:col>8</xdr:col>
                    <xdr:colOff>0</xdr:colOff>
                    <xdr:row>8</xdr:row>
                    <xdr:rowOff>333375</xdr:rowOff>
                  </to>
                </anchor>
              </controlPr>
            </control>
          </mc:Choice>
        </mc:AlternateContent>
        <mc:AlternateContent xmlns:mc="http://schemas.openxmlformats.org/markup-compatibility/2006">
          <mc:Choice Requires="x14">
            <control shapeId="13361" r:id="rId5" name="Check Box 49">
              <controlPr defaultSize="0" autoFill="0" autoLine="0" autoPict="0">
                <anchor moveWithCells="1">
                  <from>
                    <xdr:col>7</xdr:col>
                    <xdr:colOff>114300</xdr:colOff>
                    <xdr:row>8</xdr:row>
                    <xdr:rowOff>361950</xdr:rowOff>
                  </from>
                  <to>
                    <xdr:col>8</xdr:col>
                    <xdr:colOff>0</xdr:colOff>
                    <xdr:row>8</xdr:row>
                    <xdr:rowOff>628650</xdr:rowOff>
                  </to>
                </anchor>
              </controlPr>
            </control>
          </mc:Choice>
        </mc:AlternateContent>
        <mc:AlternateContent xmlns:mc="http://schemas.openxmlformats.org/markup-compatibility/2006">
          <mc:Choice Requires="x14">
            <control shapeId="13362" r:id="rId6" name="Check Box 50">
              <controlPr defaultSize="0" autoFill="0" autoLine="0" autoPict="0">
                <anchor moveWithCells="1">
                  <from>
                    <xdr:col>7</xdr:col>
                    <xdr:colOff>123825</xdr:colOff>
                    <xdr:row>11</xdr:row>
                    <xdr:rowOff>66675</xdr:rowOff>
                  </from>
                  <to>
                    <xdr:col>8</xdr:col>
                    <xdr:colOff>0</xdr:colOff>
                    <xdr:row>11</xdr:row>
                    <xdr:rowOff>333375</xdr:rowOff>
                  </to>
                </anchor>
              </controlPr>
            </control>
          </mc:Choice>
        </mc:AlternateContent>
        <mc:AlternateContent xmlns:mc="http://schemas.openxmlformats.org/markup-compatibility/2006">
          <mc:Choice Requires="x14">
            <control shapeId="13363" r:id="rId7" name="Check Box 51">
              <controlPr defaultSize="0" autoFill="0" autoLine="0" autoPict="0">
                <anchor moveWithCells="1">
                  <from>
                    <xdr:col>7</xdr:col>
                    <xdr:colOff>114300</xdr:colOff>
                    <xdr:row>11</xdr:row>
                    <xdr:rowOff>361950</xdr:rowOff>
                  </from>
                  <to>
                    <xdr:col>8</xdr:col>
                    <xdr:colOff>0</xdr:colOff>
                    <xdr:row>11</xdr:row>
                    <xdr:rowOff>628650</xdr:rowOff>
                  </to>
                </anchor>
              </controlPr>
            </control>
          </mc:Choice>
        </mc:AlternateContent>
        <mc:AlternateContent xmlns:mc="http://schemas.openxmlformats.org/markup-compatibility/2006">
          <mc:Choice Requires="x14">
            <control shapeId="13364" r:id="rId8" name="Check Box 52">
              <controlPr defaultSize="0" autoFill="0" autoLine="0" autoPict="0">
                <anchor moveWithCells="1">
                  <from>
                    <xdr:col>7</xdr:col>
                    <xdr:colOff>123825</xdr:colOff>
                    <xdr:row>14</xdr:row>
                    <xdr:rowOff>66675</xdr:rowOff>
                  </from>
                  <to>
                    <xdr:col>8</xdr:col>
                    <xdr:colOff>0</xdr:colOff>
                    <xdr:row>14</xdr:row>
                    <xdr:rowOff>333375</xdr:rowOff>
                  </to>
                </anchor>
              </controlPr>
            </control>
          </mc:Choice>
        </mc:AlternateContent>
        <mc:AlternateContent xmlns:mc="http://schemas.openxmlformats.org/markup-compatibility/2006">
          <mc:Choice Requires="x14">
            <control shapeId="13365" r:id="rId9" name="Check Box 53">
              <controlPr defaultSize="0" autoFill="0" autoLine="0" autoPict="0">
                <anchor moveWithCells="1">
                  <from>
                    <xdr:col>7</xdr:col>
                    <xdr:colOff>114300</xdr:colOff>
                    <xdr:row>14</xdr:row>
                    <xdr:rowOff>361950</xdr:rowOff>
                  </from>
                  <to>
                    <xdr:col>8</xdr:col>
                    <xdr:colOff>0</xdr:colOff>
                    <xdr:row>14</xdr:row>
                    <xdr:rowOff>628650</xdr:rowOff>
                  </to>
                </anchor>
              </controlPr>
            </control>
          </mc:Choice>
        </mc:AlternateContent>
        <mc:AlternateContent xmlns:mc="http://schemas.openxmlformats.org/markup-compatibility/2006">
          <mc:Choice Requires="x14">
            <control shapeId="13366" r:id="rId10" name="Check Box 54">
              <controlPr defaultSize="0" autoFill="0" autoLine="0" autoPict="0">
                <anchor moveWithCells="1">
                  <from>
                    <xdr:col>7</xdr:col>
                    <xdr:colOff>123825</xdr:colOff>
                    <xdr:row>17</xdr:row>
                    <xdr:rowOff>66675</xdr:rowOff>
                  </from>
                  <to>
                    <xdr:col>8</xdr:col>
                    <xdr:colOff>0</xdr:colOff>
                    <xdr:row>17</xdr:row>
                    <xdr:rowOff>333375</xdr:rowOff>
                  </to>
                </anchor>
              </controlPr>
            </control>
          </mc:Choice>
        </mc:AlternateContent>
        <mc:AlternateContent xmlns:mc="http://schemas.openxmlformats.org/markup-compatibility/2006">
          <mc:Choice Requires="x14">
            <control shapeId="13367" r:id="rId11" name="Check Box 55">
              <controlPr defaultSize="0" autoFill="0" autoLine="0" autoPict="0">
                <anchor moveWithCells="1">
                  <from>
                    <xdr:col>7</xdr:col>
                    <xdr:colOff>114300</xdr:colOff>
                    <xdr:row>17</xdr:row>
                    <xdr:rowOff>361950</xdr:rowOff>
                  </from>
                  <to>
                    <xdr:col>8</xdr:col>
                    <xdr:colOff>0</xdr:colOff>
                    <xdr:row>17</xdr:row>
                    <xdr:rowOff>628650</xdr:rowOff>
                  </to>
                </anchor>
              </controlPr>
            </control>
          </mc:Choice>
        </mc:AlternateContent>
        <mc:AlternateContent xmlns:mc="http://schemas.openxmlformats.org/markup-compatibility/2006">
          <mc:Choice Requires="x14">
            <control shapeId="13368" r:id="rId12" name="Check Box 56">
              <controlPr defaultSize="0" autoFill="0" autoLine="0" autoPict="0">
                <anchor moveWithCells="1">
                  <from>
                    <xdr:col>7</xdr:col>
                    <xdr:colOff>123825</xdr:colOff>
                    <xdr:row>20</xdr:row>
                    <xdr:rowOff>66675</xdr:rowOff>
                  </from>
                  <to>
                    <xdr:col>8</xdr:col>
                    <xdr:colOff>0</xdr:colOff>
                    <xdr:row>20</xdr:row>
                    <xdr:rowOff>333375</xdr:rowOff>
                  </to>
                </anchor>
              </controlPr>
            </control>
          </mc:Choice>
        </mc:AlternateContent>
        <mc:AlternateContent xmlns:mc="http://schemas.openxmlformats.org/markup-compatibility/2006">
          <mc:Choice Requires="x14">
            <control shapeId="13369" r:id="rId13" name="Check Box 57">
              <controlPr defaultSize="0" autoFill="0" autoLine="0" autoPict="0">
                <anchor moveWithCells="1">
                  <from>
                    <xdr:col>7</xdr:col>
                    <xdr:colOff>114300</xdr:colOff>
                    <xdr:row>20</xdr:row>
                    <xdr:rowOff>361950</xdr:rowOff>
                  </from>
                  <to>
                    <xdr:col>8</xdr:col>
                    <xdr:colOff>0</xdr:colOff>
                    <xdr:row>20</xdr:row>
                    <xdr:rowOff>628650</xdr:rowOff>
                  </to>
                </anchor>
              </controlPr>
            </control>
          </mc:Choice>
        </mc:AlternateContent>
        <mc:AlternateContent xmlns:mc="http://schemas.openxmlformats.org/markup-compatibility/2006">
          <mc:Choice Requires="x14">
            <control shapeId="13370" r:id="rId14" name="Check Box 58">
              <controlPr defaultSize="0" autoFill="0" autoLine="0" autoPict="0">
                <anchor moveWithCells="1">
                  <from>
                    <xdr:col>7</xdr:col>
                    <xdr:colOff>123825</xdr:colOff>
                    <xdr:row>23</xdr:row>
                    <xdr:rowOff>66675</xdr:rowOff>
                  </from>
                  <to>
                    <xdr:col>8</xdr:col>
                    <xdr:colOff>0</xdr:colOff>
                    <xdr:row>23</xdr:row>
                    <xdr:rowOff>333375</xdr:rowOff>
                  </to>
                </anchor>
              </controlPr>
            </control>
          </mc:Choice>
        </mc:AlternateContent>
        <mc:AlternateContent xmlns:mc="http://schemas.openxmlformats.org/markup-compatibility/2006">
          <mc:Choice Requires="x14">
            <control shapeId="13371" r:id="rId15" name="Check Box 59">
              <controlPr defaultSize="0" autoFill="0" autoLine="0" autoPict="0">
                <anchor moveWithCells="1">
                  <from>
                    <xdr:col>7</xdr:col>
                    <xdr:colOff>114300</xdr:colOff>
                    <xdr:row>23</xdr:row>
                    <xdr:rowOff>361950</xdr:rowOff>
                  </from>
                  <to>
                    <xdr:col>8</xdr:col>
                    <xdr:colOff>0</xdr:colOff>
                    <xdr:row>23</xdr:row>
                    <xdr:rowOff>628650</xdr:rowOff>
                  </to>
                </anchor>
              </controlPr>
            </control>
          </mc:Choice>
        </mc:AlternateContent>
        <mc:AlternateContent xmlns:mc="http://schemas.openxmlformats.org/markup-compatibility/2006">
          <mc:Choice Requires="x14">
            <control shapeId="13372" r:id="rId16" name="Check Box 60">
              <controlPr defaultSize="0" autoFill="0" autoLine="0" autoPict="0">
                <anchor moveWithCells="1">
                  <from>
                    <xdr:col>7</xdr:col>
                    <xdr:colOff>123825</xdr:colOff>
                    <xdr:row>26</xdr:row>
                    <xdr:rowOff>66675</xdr:rowOff>
                  </from>
                  <to>
                    <xdr:col>8</xdr:col>
                    <xdr:colOff>0</xdr:colOff>
                    <xdr:row>26</xdr:row>
                    <xdr:rowOff>333375</xdr:rowOff>
                  </to>
                </anchor>
              </controlPr>
            </control>
          </mc:Choice>
        </mc:AlternateContent>
        <mc:AlternateContent xmlns:mc="http://schemas.openxmlformats.org/markup-compatibility/2006">
          <mc:Choice Requires="x14">
            <control shapeId="13373" r:id="rId17" name="Check Box 61">
              <controlPr defaultSize="0" autoFill="0" autoLine="0" autoPict="0">
                <anchor moveWithCells="1">
                  <from>
                    <xdr:col>7</xdr:col>
                    <xdr:colOff>114300</xdr:colOff>
                    <xdr:row>26</xdr:row>
                    <xdr:rowOff>361950</xdr:rowOff>
                  </from>
                  <to>
                    <xdr:col>8</xdr:col>
                    <xdr:colOff>0</xdr:colOff>
                    <xdr:row>26</xdr:row>
                    <xdr:rowOff>628650</xdr:rowOff>
                  </to>
                </anchor>
              </controlPr>
            </control>
          </mc:Choice>
        </mc:AlternateContent>
        <mc:AlternateContent xmlns:mc="http://schemas.openxmlformats.org/markup-compatibility/2006">
          <mc:Choice Requires="x14">
            <control shapeId="13374" r:id="rId18" name="Check Box 62">
              <controlPr defaultSize="0" autoFill="0" autoLine="0" autoPict="0">
                <anchor moveWithCells="1">
                  <from>
                    <xdr:col>7</xdr:col>
                    <xdr:colOff>123825</xdr:colOff>
                    <xdr:row>29</xdr:row>
                    <xdr:rowOff>66675</xdr:rowOff>
                  </from>
                  <to>
                    <xdr:col>8</xdr:col>
                    <xdr:colOff>0</xdr:colOff>
                    <xdr:row>29</xdr:row>
                    <xdr:rowOff>333375</xdr:rowOff>
                  </to>
                </anchor>
              </controlPr>
            </control>
          </mc:Choice>
        </mc:AlternateContent>
        <mc:AlternateContent xmlns:mc="http://schemas.openxmlformats.org/markup-compatibility/2006">
          <mc:Choice Requires="x14">
            <control shapeId="13375" r:id="rId19" name="Check Box 63">
              <controlPr defaultSize="0" autoFill="0" autoLine="0" autoPict="0">
                <anchor moveWithCells="1">
                  <from>
                    <xdr:col>7</xdr:col>
                    <xdr:colOff>114300</xdr:colOff>
                    <xdr:row>29</xdr:row>
                    <xdr:rowOff>361950</xdr:rowOff>
                  </from>
                  <to>
                    <xdr:col>8</xdr:col>
                    <xdr:colOff>0</xdr:colOff>
                    <xdr:row>29</xdr:row>
                    <xdr:rowOff>628650</xdr:rowOff>
                  </to>
                </anchor>
              </controlPr>
            </control>
          </mc:Choice>
        </mc:AlternateContent>
        <mc:AlternateContent xmlns:mc="http://schemas.openxmlformats.org/markup-compatibility/2006">
          <mc:Choice Requires="x14">
            <control shapeId="13376" r:id="rId20" name="Check Box 64">
              <controlPr defaultSize="0" autoFill="0" autoLine="0" autoPict="0">
                <anchor moveWithCells="1">
                  <from>
                    <xdr:col>7</xdr:col>
                    <xdr:colOff>123825</xdr:colOff>
                    <xdr:row>32</xdr:row>
                    <xdr:rowOff>66675</xdr:rowOff>
                  </from>
                  <to>
                    <xdr:col>8</xdr:col>
                    <xdr:colOff>0</xdr:colOff>
                    <xdr:row>32</xdr:row>
                    <xdr:rowOff>333375</xdr:rowOff>
                  </to>
                </anchor>
              </controlPr>
            </control>
          </mc:Choice>
        </mc:AlternateContent>
        <mc:AlternateContent xmlns:mc="http://schemas.openxmlformats.org/markup-compatibility/2006">
          <mc:Choice Requires="x14">
            <control shapeId="13377" r:id="rId21" name="Check Box 65">
              <controlPr defaultSize="0" autoFill="0" autoLine="0" autoPict="0">
                <anchor moveWithCells="1">
                  <from>
                    <xdr:col>7</xdr:col>
                    <xdr:colOff>114300</xdr:colOff>
                    <xdr:row>32</xdr:row>
                    <xdr:rowOff>361950</xdr:rowOff>
                  </from>
                  <to>
                    <xdr:col>8</xdr:col>
                    <xdr:colOff>0</xdr:colOff>
                    <xdr:row>32</xdr:row>
                    <xdr:rowOff>628650</xdr:rowOff>
                  </to>
                </anchor>
              </controlPr>
            </control>
          </mc:Choice>
        </mc:AlternateContent>
        <mc:AlternateContent xmlns:mc="http://schemas.openxmlformats.org/markup-compatibility/2006">
          <mc:Choice Requires="x14">
            <control shapeId="13378" r:id="rId22" name="Check Box 66">
              <controlPr defaultSize="0" autoFill="0" autoLine="0" autoPict="0">
                <anchor moveWithCells="1">
                  <from>
                    <xdr:col>7</xdr:col>
                    <xdr:colOff>76200</xdr:colOff>
                    <xdr:row>35</xdr:row>
                    <xdr:rowOff>123825</xdr:rowOff>
                  </from>
                  <to>
                    <xdr:col>7</xdr:col>
                    <xdr:colOff>1028700</xdr:colOff>
                    <xdr:row>35</xdr:row>
                    <xdr:rowOff>390525</xdr:rowOff>
                  </to>
                </anchor>
              </controlPr>
            </control>
          </mc:Choice>
        </mc:AlternateContent>
        <mc:AlternateContent xmlns:mc="http://schemas.openxmlformats.org/markup-compatibility/2006">
          <mc:Choice Requires="x14">
            <control shapeId="13379" r:id="rId23" name="Check Box 67">
              <controlPr defaultSize="0" autoFill="0" autoLine="0" autoPict="0">
                <anchor moveWithCells="1">
                  <from>
                    <xdr:col>7</xdr:col>
                    <xdr:colOff>76200</xdr:colOff>
                    <xdr:row>35</xdr:row>
                    <xdr:rowOff>457200</xdr:rowOff>
                  </from>
                  <to>
                    <xdr:col>7</xdr:col>
                    <xdr:colOff>1028700</xdr:colOff>
                    <xdr:row>35</xdr:row>
                    <xdr:rowOff>723900</xdr:rowOff>
                  </to>
                </anchor>
              </controlPr>
            </control>
          </mc:Choice>
        </mc:AlternateContent>
        <mc:AlternateContent xmlns:mc="http://schemas.openxmlformats.org/markup-compatibility/2006">
          <mc:Choice Requires="x14">
            <control shapeId="13380" r:id="rId24" name="Check Box 68">
              <controlPr defaultSize="0" autoFill="0" autoLine="0" autoPict="0">
                <anchor moveWithCells="1">
                  <from>
                    <xdr:col>7</xdr:col>
                    <xdr:colOff>114300</xdr:colOff>
                    <xdr:row>38</xdr:row>
                    <xdr:rowOff>152400</xdr:rowOff>
                  </from>
                  <to>
                    <xdr:col>7</xdr:col>
                    <xdr:colOff>1143000</xdr:colOff>
                    <xdr:row>38</xdr:row>
                    <xdr:rowOff>447675</xdr:rowOff>
                  </to>
                </anchor>
              </controlPr>
            </control>
          </mc:Choice>
        </mc:AlternateContent>
        <mc:AlternateContent xmlns:mc="http://schemas.openxmlformats.org/markup-compatibility/2006">
          <mc:Choice Requires="x14">
            <control shapeId="13381" r:id="rId25" name="Check Box 69">
              <controlPr defaultSize="0" autoFill="0" autoLine="0" autoPict="0">
                <anchor moveWithCells="1">
                  <from>
                    <xdr:col>7</xdr:col>
                    <xdr:colOff>104775</xdr:colOff>
                    <xdr:row>38</xdr:row>
                    <xdr:rowOff>590550</xdr:rowOff>
                  </from>
                  <to>
                    <xdr:col>7</xdr:col>
                    <xdr:colOff>1133475</xdr:colOff>
                    <xdr:row>38</xdr:row>
                    <xdr:rowOff>885825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K65"/>
  <sheetViews>
    <sheetView workbookViewId="0">
      <selection activeCell="G3" sqref="G3"/>
    </sheetView>
  </sheetViews>
  <sheetFormatPr defaultColWidth="0" defaultRowHeight="15" zeroHeight="1" x14ac:dyDescent="0.25"/>
  <cols>
    <col min="1" max="1" width="2.5703125" style="27" customWidth="1"/>
    <col min="2" max="6" width="9.140625" style="27" customWidth="1"/>
    <col min="7" max="7" width="16.42578125" style="27" customWidth="1"/>
    <col min="8" max="8" width="15.42578125" style="27" customWidth="1"/>
    <col min="9" max="9" width="5.140625" style="27" customWidth="1"/>
    <col min="10" max="11" width="0" style="27" hidden="1" customWidth="1"/>
    <col min="12" max="16384" width="9.140625" style="27" hidden="1"/>
  </cols>
  <sheetData>
    <row r="1" spans="1:8" ht="15.75" x14ac:dyDescent="0.25">
      <c r="A1" s="26"/>
      <c r="G1" s="28" t="s">
        <v>8</v>
      </c>
      <c r="H1" s="32">
        <f>'Exhibit I Coverpage'!$C$12</f>
        <v>0</v>
      </c>
    </row>
    <row r="2" spans="1:8" ht="15.75" x14ac:dyDescent="0.25">
      <c r="A2" s="26"/>
    </row>
    <row r="3" spans="1:8" ht="15.75" x14ac:dyDescent="0.25">
      <c r="A3" s="26"/>
      <c r="B3" s="26"/>
    </row>
    <row r="4" spans="1:8" x14ac:dyDescent="0.25"/>
    <row r="5" spans="1:8" ht="15.75" x14ac:dyDescent="0.25">
      <c r="B5" s="305" t="s">
        <v>35</v>
      </c>
      <c r="C5" s="306"/>
      <c r="D5" s="306"/>
      <c r="E5" s="306"/>
      <c r="F5" s="306"/>
      <c r="G5" s="306"/>
      <c r="H5" s="306"/>
    </row>
    <row r="6" spans="1:8" ht="29.25" customHeight="1" x14ac:dyDescent="0.25">
      <c r="B6" s="307" t="s">
        <v>36</v>
      </c>
      <c r="C6" s="308"/>
      <c r="D6" s="308"/>
      <c r="E6" s="308"/>
      <c r="F6" s="308"/>
      <c r="G6" s="308"/>
      <c r="H6" s="308"/>
    </row>
    <row r="7" spans="1:8" ht="49.5" customHeight="1" x14ac:dyDescent="0.25">
      <c r="B7" s="309"/>
      <c r="C7" s="309"/>
      <c r="D7" s="309"/>
      <c r="E7" s="309"/>
      <c r="F7" s="309"/>
      <c r="G7" s="309"/>
      <c r="H7" s="309"/>
    </row>
    <row r="8" spans="1:8" ht="15.75" x14ac:dyDescent="0.25">
      <c r="B8" s="30" t="s">
        <v>10</v>
      </c>
      <c r="C8" s="310" t="s">
        <v>11</v>
      </c>
      <c r="D8" s="310"/>
      <c r="E8" s="310"/>
      <c r="F8" s="310"/>
      <c r="G8" s="310"/>
      <c r="H8" s="30" t="s">
        <v>12</v>
      </c>
    </row>
    <row r="9" spans="1:8" ht="74.25" customHeight="1" x14ac:dyDescent="0.25">
      <c r="B9" s="294">
        <v>1</v>
      </c>
      <c r="C9" s="334" t="s">
        <v>87</v>
      </c>
      <c r="D9" s="335"/>
      <c r="E9" s="335"/>
      <c r="F9" s="335"/>
      <c r="G9" s="336"/>
      <c r="H9" s="19"/>
    </row>
    <row r="10" spans="1:8" ht="15.75" x14ac:dyDescent="0.25">
      <c r="B10" s="295"/>
      <c r="C10" s="331" t="s">
        <v>32</v>
      </c>
      <c r="D10" s="332"/>
      <c r="E10" s="332"/>
      <c r="F10" s="332"/>
      <c r="G10" s="332"/>
      <c r="H10" s="333"/>
    </row>
    <row r="11" spans="1:8" ht="84" customHeight="1" x14ac:dyDescent="0.25">
      <c r="B11" s="296"/>
      <c r="C11" s="311"/>
      <c r="D11" s="312"/>
      <c r="E11" s="312"/>
      <c r="F11" s="312"/>
      <c r="G11" s="312"/>
      <c r="H11" s="313"/>
    </row>
    <row r="12" spans="1:8" ht="72" customHeight="1" x14ac:dyDescent="0.25">
      <c r="B12" s="294">
        <v>2</v>
      </c>
      <c r="C12" s="334" t="s">
        <v>86</v>
      </c>
      <c r="D12" s="335"/>
      <c r="E12" s="335"/>
      <c r="F12" s="335"/>
      <c r="G12" s="336"/>
      <c r="H12" s="19"/>
    </row>
    <row r="13" spans="1:8" ht="15.75" x14ac:dyDescent="0.25">
      <c r="B13" s="295"/>
      <c r="C13" s="331" t="s">
        <v>32</v>
      </c>
      <c r="D13" s="332"/>
      <c r="E13" s="332"/>
      <c r="F13" s="332"/>
      <c r="G13" s="332"/>
      <c r="H13" s="333"/>
    </row>
    <row r="14" spans="1:8" ht="84" customHeight="1" x14ac:dyDescent="0.25">
      <c r="B14" s="296"/>
      <c r="C14" s="311"/>
      <c r="D14" s="312"/>
      <c r="E14" s="312"/>
      <c r="F14" s="312"/>
      <c r="G14" s="312"/>
      <c r="H14" s="313"/>
    </row>
    <row r="15" spans="1:8" ht="57" customHeight="1" x14ac:dyDescent="0.25">
      <c r="B15" s="294">
        <v>3</v>
      </c>
      <c r="C15" s="334" t="s">
        <v>88</v>
      </c>
      <c r="D15" s="335"/>
      <c r="E15" s="335"/>
      <c r="F15" s="335"/>
      <c r="G15" s="336"/>
      <c r="H15" s="19"/>
    </row>
    <row r="16" spans="1:8" ht="15.75" x14ac:dyDescent="0.25">
      <c r="B16" s="295"/>
      <c r="C16" s="331" t="s">
        <v>32</v>
      </c>
      <c r="D16" s="332"/>
      <c r="E16" s="332"/>
      <c r="F16" s="332"/>
      <c r="G16" s="332"/>
      <c r="H16" s="333"/>
    </row>
    <row r="17" spans="2:8" ht="84" customHeight="1" x14ac:dyDescent="0.25">
      <c r="B17" s="296"/>
      <c r="C17" s="311"/>
      <c r="D17" s="312"/>
      <c r="E17" s="312"/>
      <c r="F17" s="312"/>
      <c r="G17" s="312"/>
      <c r="H17" s="313"/>
    </row>
    <row r="18" spans="2:8" ht="81" customHeight="1" x14ac:dyDescent="0.25">
      <c r="B18" s="294">
        <v>4</v>
      </c>
      <c r="C18" s="334" t="s">
        <v>89</v>
      </c>
      <c r="D18" s="335"/>
      <c r="E18" s="335"/>
      <c r="F18" s="335"/>
      <c r="G18" s="336"/>
      <c r="H18" s="19"/>
    </row>
    <row r="19" spans="2:8" ht="15.75" x14ac:dyDescent="0.25">
      <c r="B19" s="295"/>
      <c r="C19" s="331" t="s">
        <v>32</v>
      </c>
      <c r="D19" s="332"/>
      <c r="E19" s="332"/>
      <c r="F19" s="332"/>
      <c r="G19" s="332"/>
      <c r="H19" s="333"/>
    </row>
    <row r="20" spans="2:8" ht="84" customHeight="1" x14ac:dyDescent="0.25">
      <c r="B20" s="296"/>
      <c r="C20" s="311"/>
      <c r="D20" s="312"/>
      <c r="E20" s="312"/>
      <c r="F20" s="312"/>
      <c r="G20" s="312"/>
      <c r="H20" s="313"/>
    </row>
    <row r="21" spans="2:8" ht="60.75" customHeight="1" x14ac:dyDescent="0.25">
      <c r="B21" s="294">
        <v>5</v>
      </c>
      <c r="C21" s="334" t="s">
        <v>90</v>
      </c>
      <c r="D21" s="335"/>
      <c r="E21" s="335"/>
      <c r="F21" s="335"/>
      <c r="G21" s="336"/>
      <c r="H21" s="19"/>
    </row>
    <row r="22" spans="2:8" ht="15.75" x14ac:dyDescent="0.25">
      <c r="B22" s="295"/>
      <c r="C22" s="331" t="s">
        <v>32</v>
      </c>
      <c r="D22" s="332"/>
      <c r="E22" s="332"/>
      <c r="F22" s="332"/>
      <c r="G22" s="332"/>
      <c r="H22" s="333"/>
    </row>
    <row r="23" spans="2:8" ht="84" customHeight="1" x14ac:dyDescent="0.25">
      <c r="B23" s="296"/>
      <c r="C23" s="311"/>
      <c r="D23" s="312"/>
      <c r="E23" s="312"/>
      <c r="F23" s="312"/>
      <c r="G23" s="312"/>
      <c r="H23" s="313"/>
    </row>
    <row r="24" spans="2:8" ht="58.5" customHeight="1" x14ac:dyDescent="0.25">
      <c r="B24" s="294">
        <v>6</v>
      </c>
      <c r="C24" s="334" t="s">
        <v>91</v>
      </c>
      <c r="D24" s="335"/>
      <c r="E24" s="335"/>
      <c r="F24" s="335"/>
      <c r="G24" s="336"/>
      <c r="H24" s="19"/>
    </row>
    <row r="25" spans="2:8" ht="15.75" x14ac:dyDescent="0.25">
      <c r="B25" s="295"/>
      <c r="C25" s="331" t="s">
        <v>32</v>
      </c>
      <c r="D25" s="332"/>
      <c r="E25" s="332"/>
      <c r="F25" s="332"/>
      <c r="G25" s="332"/>
      <c r="H25" s="333"/>
    </row>
    <row r="26" spans="2:8" ht="84" customHeight="1" x14ac:dyDescent="0.25">
      <c r="B26" s="296"/>
      <c r="C26" s="311"/>
      <c r="D26" s="312"/>
      <c r="E26" s="312"/>
      <c r="F26" s="312"/>
      <c r="G26" s="312"/>
      <c r="H26" s="313"/>
    </row>
    <row r="27" spans="2:8" ht="81" customHeight="1" x14ac:dyDescent="0.25">
      <c r="B27" s="294">
        <v>7</v>
      </c>
      <c r="C27" s="334" t="s">
        <v>1110</v>
      </c>
      <c r="D27" s="335"/>
      <c r="E27" s="335"/>
      <c r="F27" s="335"/>
      <c r="G27" s="336"/>
      <c r="H27" s="19"/>
    </row>
    <row r="28" spans="2:8" ht="15.75" x14ac:dyDescent="0.25">
      <c r="B28" s="295"/>
      <c r="C28" s="331" t="s">
        <v>32</v>
      </c>
      <c r="D28" s="332"/>
      <c r="E28" s="332"/>
      <c r="F28" s="332"/>
      <c r="G28" s="332"/>
      <c r="H28" s="333"/>
    </row>
    <row r="29" spans="2:8" ht="84" customHeight="1" x14ac:dyDescent="0.25">
      <c r="B29" s="296"/>
      <c r="C29" s="311"/>
      <c r="D29" s="312"/>
      <c r="E29" s="312"/>
      <c r="F29" s="312"/>
      <c r="G29" s="312"/>
      <c r="H29" s="313"/>
    </row>
    <row r="30" spans="2:8" ht="81" customHeight="1" x14ac:dyDescent="0.25">
      <c r="B30" s="294">
        <v>8</v>
      </c>
      <c r="C30" s="334" t="s">
        <v>1111</v>
      </c>
      <c r="D30" s="335"/>
      <c r="E30" s="335"/>
      <c r="F30" s="335"/>
      <c r="G30" s="336"/>
      <c r="H30" s="19"/>
    </row>
    <row r="31" spans="2:8" ht="15.75" x14ac:dyDescent="0.25">
      <c r="B31" s="295"/>
      <c r="C31" s="331" t="s">
        <v>32</v>
      </c>
      <c r="D31" s="332"/>
      <c r="E31" s="332"/>
      <c r="F31" s="332"/>
      <c r="G31" s="332"/>
      <c r="H31" s="333"/>
    </row>
    <row r="32" spans="2:8" ht="84" customHeight="1" x14ac:dyDescent="0.25">
      <c r="B32" s="296"/>
      <c r="C32" s="311"/>
      <c r="D32" s="312"/>
      <c r="E32" s="312"/>
      <c r="F32" s="312"/>
      <c r="G32" s="312"/>
      <c r="H32" s="313"/>
    </row>
    <row r="33" spans="2:8" ht="59.25" customHeight="1" x14ac:dyDescent="0.25">
      <c r="B33" s="294">
        <v>9</v>
      </c>
      <c r="C33" s="334" t="s">
        <v>1112</v>
      </c>
      <c r="D33" s="335"/>
      <c r="E33" s="335"/>
      <c r="F33" s="335"/>
      <c r="G33" s="336"/>
      <c r="H33" s="19"/>
    </row>
    <row r="34" spans="2:8" ht="15.75" x14ac:dyDescent="0.25">
      <c r="B34" s="295"/>
      <c r="C34" s="331" t="s">
        <v>32</v>
      </c>
      <c r="D34" s="332"/>
      <c r="E34" s="332"/>
      <c r="F34" s="332"/>
      <c r="G34" s="332"/>
      <c r="H34" s="333"/>
    </row>
    <row r="35" spans="2:8" ht="84" customHeight="1" x14ac:dyDescent="0.25">
      <c r="B35" s="296"/>
      <c r="C35" s="311"/>
      <c r="D35" s="312"/>
      <c r="E35" s="312"/>
      <c r="F35" s="312"/>
      <c r="G35" s="312"/>
      <c r="H35" s="313"/>
    </row>
    <row r="36" spans="2:8" ht="57.75" customHeight="1" x14ac:dyDescent="0.25">
      <c r="B36" s="294">
        <v>10</v>
      </c>
      <c r="C36" s="334" t="s">
        <v>92</v>
      </c>
      <c r="D36" s="335"/>
      <c r="E36" s="335"/>
      <c r="F36" s="335"/>
      <c r="G36" s="336"/>
      <c r="H36" s="19"/>
    </row>
    <row r="37" spans="2:8" ht="15.75" x14ac:dyDescent="0.25">
      <c r="B37" s="295"/>
      <c r="C37" s="331" t="s">
        <v>32</v>
      </c>
      <c r="D37" s="332"/>
      <c r="E37" s="332"/>
      <c r="F37" s="332"/>
      <c r="G37" s="332"/>
      <c r="H37" s="333"/>
    </row>
    <row r="38" spans="2:8" ht="84" customHeight="1" x14ac:dyDescent="0.25">
      <c r="B38" s="296"/>
      <c r="C38" s="311"/>
      <c r="D38" s="312"/>
      <c r="E38" s="312"/>
      <c r="F38" s="312"/>
      <c r="G38" s="312"/>
      <c r="H38" s="313"/>
    </row>
    <row r="39" spans="2:8" ht="59.25" customHeight="1" x14ac:dyDescent="0.25">
      <c r="B39" s="294">
        <v>11</v>
      </c>
      <c r="C39" s="334" t="s">
        <v>176</v>
      </c>
      <c r="D39" s="335"/>
      <c r="E39" s="335"/>
      <c r="F39" s="335"/>
      <c r="G39" s="336"/>
      <c r="H39" s="19"/>
    </row>
    <row r="40" spans="2:8" ht="15.75" x14ac:dyDescent="0.25">
      <c r="B40" s="295"/>
      <c r="C40" s="331" t="s">
        <v>32</v>
      </c>
      <c r="D40" s="332"/>
      <c r="E40" s="332"/>
      <c r="F40" s="332"/>
      <c r="G40" s="332"/>
      <c r="H40" s="333"/>
    </row>
    <row r="41" spans="2:8" ht="84" customHeight="1" x14ac:dyDescent="0.25">
      <c r="B41" s="296"/>
      <c r="C41" s="311"/>
      <c r="D41" s="312"/>
      <c r="E41" s="312"/>
      <c r="F41" s="312"/>
      <c r="G41" s="312"/>
      <c r="H41" s="313"/>
    </row>
    <row r="42" spans="2:8" ht="126.75" customHeight="1" x14ac:dyDescent="0.25">
      <c r="B42" s="294">
        <v>12</v>
      </c>
      <c r="C42" s="334" t="s">
        <v>177</v>
      </c>
      <c r="D42" s="335"/>
      <c r="E42" s="335"/>
      <c r="F42" s="335"/>
      <c r="G42" s="336"/>
      <c r="H42" s="19"/>
    </row>
    <row r="43" spans="2:8" ht="15.75" x14ac:dyDescent="0.25">
      <c r="B43" s="295"/>
      <c r="C43" s="331" t="s">
        <v>32</v>
      </c>
      <c r="D43" s="332"/>
      <c r="E43" s="332"/>
      <c r="F43" s="332"/>
      <c r="G43" s="332"/>
      <c r="H43" s="333"/>
    </row>
    <row r="44" spans="2:8" ht="84" customHeight="1" x14ac:dyDescent="0.25">
      <c r="B44" s="296"/>
      <c r="C44" s="311"/>
      <c r="D44" s="312"/>
      <c r="E44" s="312"/>
      <c r="F44" s="312"/>
      <c r="G44" s="312"/>
      <c r="H44" s="313"/>
    </row>
    <row r="45" spans="2:8" ht="15.75" x14ac:dyDescent="0.25">
      <c r="B45" s="324" t="s">
        <v>14</v>
      </c>
      <c r="C45" s="325"/>
      <c r="D45" s="325"/>
      <c r="E45" s="325"/>
      <c r="F45" s="325"/>
      <c r="G45" s="325"/>
      <c r="H45" s="326"/>
    </row>
    <row r="46" spans="2:8" ht="204" customHeight="1" x14ac:dyDescent="0.25">
      <c r="B46" s="351"/>
      <c r="C46" s="352"/>
      <c r="D46" s="352"/>
      <c r="E46" s="352"/>
      <c r="F46" s="352"/>
      <c r="G46" s="352"/>
      <c r="H46" s="353"/>
    </row>
    <row r="47" spans="2:8" x14ac:dyDescent="0.25"/>
    <row r="48" spans="2:8" x14ac:dyDescent="0.25"/>
    <row r="49"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password="DB6B" sheet="1" objects="1" scenarios="1" selectLockedCells="1"/>
  <protectedRanges>
    <protectedRange sqref="H9 C11 H12 C14 H15 C17 H18 C20 H21 C23 H24 C26 H27 C29 H30 C32 H33 C35 H36 C38 H39 C41 H42 C44 B46" name="Range1"/>
  </protectedRanges>
  <mergeCells count="53">
    <mergeCell ref="B45:H45"/>
    <mergeCell ref="B46:H46"/>
    <mergeCell ref="C44:H44"/>
    <mergeCell ref="C41:H41"/>
    <mergeCell ref="C39:G39"/>
    <mergeCell ref="C42:G42"/>
    <mergeCell ref="C37:H37"/>
    <mergeCell ref="C40:H40"/>
    <mergeCell ref="C43:H43"/>
    <mergeCell ref="C33:G33"/>
    <mergeCell ref="C28:H28"/>
    <mergeCell ref="C31:H31"/>
    <mergeCell ref="C34:H34"/>
    <mergeCell ref="C38:H38"/>
    <mergeCell ref="C35:H35"/>
    <mergeCell ref="C36:G36"/>
    <mergeCell ref="C26:H26"/>
    <mergeCell ref="C25:H25"/>
    <mergeCell ref="C27:G27"/>
    <mergeCell ref="C30:G30"/>
    <mergeCell ref="C32:H32"/>
    <mergeCell ref="C29:H29"/>
    <mergeCell ref="B5:H5"/>
    <mergeCell ref="B6:H7"/>
    <mergeCell ref="C8:G8"/>
    <mergeCell ref="B9:B11"/>
    <mergeCell ref="C9:G9"/>
    <mergeCell ref="C10:H10"/>
    <mergeCell ref="C11:H11"/>
    <mergeCell ref="B36:B38"/>
    <mergeCell ref="B39:B41"/>
    <mergeCell ref="B42:B44"/>
    <mergeCell ref="C12:G12"/>
    <mergeCell ref="C15:G15"/>
    <mergeCell ref="C18:G18"/>
    <mergeCell ref="C21:G21"/>
    <mergeCell ref="C24:G24"/>
    <mergeCell ref="C23:H23"/>
    <mergeCell ref="C20:H20"/>
    <mergeCell ref="C17:H17"/>
    <mergeCell ref="C14:H14"/>
    <mergeCell ref="C13:H13"/>
    <mergeCell ref="C16:H16"/>
    <mergeCell ref="C19:H19"/>
    <mergeCell ref="C22:H22"/>
    <mergeCell ref="B12:B14"/>
    <mergeCell ref="B15:B17"/>
    <mergeCell ref="B27:B29"/>
    <mergeCell ref="B30:B32"/>
    <mergeCell ref="B33:B35"/>
    <mergeCell ref="B18:B20"/>
    <mergeCell ref="B21:B23"/>
    <mergeCell ref="B24:B26"/>
  </mergeCell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31" r:id="rId4" name="Check Box 43">
              <controlPr defaultSize="0" autoFill="0" autoLine="0" autoPict="0">
                <anchor moveWithCells="1">
                  <from>
                    <xdr:col>7</xdr:col>
                    <xdr:colOff>123825</xdr:colOff>
                    <xdr:row>8</xdr:row>
                    <xdr:rowOff>66675</xdr:rowOff>
                  </from>
                  <to>
                    <xdr:col>8</xdr:col>
                    <xdr:colOff>295275</xdr:colOff>
                    <xdr:row>8</xdr:row>
                    <xdr:rowOff>333375</xdr:rowOff>
                  </to>
                </anchor>
              </controlPr>
            </control>
          </mc:Choice>
        </mc:AlternateContent>
        <mc:AlternateContent xmlns:mc="http://schemas.openxmlformats.org/markup-compatibility/2006">
          <mc:Choice Requires="x14">
            <control shapeId="12332" r:id="rId5" name="Check Box 44">
              <controlPr defaultSize="0" autoFill="0" autoLine="0" autoPict="0">
                <anchor moveWithCells="1">
                  <from>
                    <xdr:col>7</xdr:col>
                    <xdr:colOff>114300</xdr:colOff>
                    <xdr:row>8</xdr:row>
                    <xdr:rowOff>361950</xdr:rowOff>
                  </from>
                  <to>
                    <xdr:col>8</xdr:col>
                    <xdr:colOff>295275</xdr:colOff>
                    <xdr:row>8</xdr:row>
                    <xdr:rowOff>628650</xdr:rowOff>
                  </to>
                </anchor>
              </controlPr>
            </control>
          </mc:Choice>
        </mc:AlternateContent>
        <mc:AlternateContent xmlns:mc="http://schemas.openxmlformats.org/markup-compatibility/2006">
          <mc:Choice Requires="x14">
            <control shapeId="12333" r:id="rId6" name="Check Box 45">
              <controlPr defaultSize="0" autoFill="0" autoLine="0" autoPict="0">
                <anchor moveWithCells="1">
                  <from>
                    <xdr:col>7</xdr:col>
                    <xdr:colOff>123825</xdr:colOff>
                    <xdr:row>11</xdr:row>
                    <xdr:rowOff>66675</xdr:rowOff>
                  </from>
                  <to>
                    <xdr:col>8</xdr:col>
                    <xdr:colOff>295275</xdr:colOff>
                    <xdr:row>11</xdr:row>
                    <xdr:rowOff>333375</xdr:rowOff>
                  </to>
                </anchor>
              </controlPr>
            </control>
          </mc:Choice>
        </mc:AlternateContent>
        <mc:AlternateContent xmlns:mc="http://schemas.openxmlformats.org/markup-compatibility/2006">
          <mc:Choice Requires="x14">
            <control shapeId="12334" r:id="rId7" name="Check Box 46">
              <controlPr defaultSize="0" autoFill="0" autoLine="0" autoPict="0">
                <anchor moveWithCells="1">
                  <from>
                    <xdr:col>7</xdr:col>
                    <xdr:colOff>114300</xdr:colOff>
                    <xdr:row>11</xdr:row>
                    <xdr:rowOff>361950</xdr:rowOff>
                  </from>
                  <to>
                    <xdr:col>8</xdr:col>
                    <xdr:colOff>295275</xdr:colOff>
                    <xdr:row>11</xdr:row>
                    <xdr:rowOff>628650</xdr:rowOff>
                  </to>
                </anchor>
              </controlPr>
            </control>
          </mc:Choice>
        </mc:AlternateContent>
        <mc:AlternateContent xmlns:mc="http://schemas.openxmlformats.org/markup-compatibility/2006">
          <mc:Choice Requires="x14">
            <control shapeId="12335" r:id="rId8" name="Check Box 47">
              <controlPr defaultSize="0" autoFill="0" autoLine="0" autoPict="0">
                <anchor moveWithCells="1">
                  <from>
                    <xdr:col>7</xdr:col>
                    <xdr:colOff>123825</xdr:colOff>
                    <xdr:row>14</xdr:row>
                    <xdr:rowOff>66675</xdr:rowOff>
                  </from>
                  <to>
                    <xdr:col>8</xdr:col>
                    <xdr:colOff>295275</xdr:colOff>
                    <xdr:row>14</xdr:row>
                    <xdr:rowOff>333375</xdr:rowOff>
                  </to>
                </anchor>
              </controlPr>
            </control>
          </mc:Choice>
        </mc:AlternateContent>
        <mc:AlternateContent xmlns:mc="http://schemas.openxmlformats.org/markup-compatibility/2006">
          <mc:Choice Requires="x14">
            <control shapeId="12336" r:id="rId9" name="Check Box 48">
              <controlPr defaultSize="0" autoFill="0" autoLine="0" autoPict="0">
                <anchor moveWithCells="1">
                  <from>
                    <xdr:col>7</xdr:col>
                    <xdr:colOff>114300</xdr:colOff>
                    <xdr:row>14</xdr:row>
                    <xdr:rowOff>361950</xdr:rowOff>
                  </from>
                  <to>
                    <xdr:col>8</xdr:col>
                    <xdr:colOff>295275</xdr:colOff>
                    <xdr:row>14</xdr:row>
                    <xdr:rowOff>628650</xdr:rowOff>
                  </to>
                </anchor>
              </controlPr>
            </control>
          </mc:Choice>
        </mc:AlternateContent>
        <mc:AlternateContent xmlns:mc="http://schemas.openxmlformats.org/markup-compatibility/2006">
          <mc:Choice Requires="x14">
            <control shapeId="12337" r:id="rId10" name="Check Box 49">
              <controlPr defaultSize="0" autoFill="0" autoLine="0" autoPict="0">
                <anchor moveWithCells="1">
                  <from>
                    <xdr:col>7</xdr:col>
                    <xdr:colOff>123825</xdr:colOff>
                    <xdr:row>17</xdr:row>
                    <xdr:rowOff>66675</xdr:rowOff>
                  </from>
                  <to>
                    <xdr:col>8</xdr:col>
                    <xdr:colOff>295275</xdr:colOff>
                    <xdr:row>17</xdr:row>
                    <xdr:rowOff>333375</xdr:rowOff>
                  </to>
                </anchor>
              </controlPr>
            </control>
          </mc:Choice>
        </mc:AlternateContent>
        <mc:AlternateContent xmlns:mc="http://schemas.openxmlformats.org/markup-compatibility/2006">
          <mc:Choice Requires="x14">
            <control shapeId="12338" r:id="rId11" name="Check Box 50">
              <controlPr defaultSize="0" autoFill="0" autoLine="0" autoPict="0">
                <anchor moveWithCells="1">
                  <from>
                    <xdr:col>7</xdr:col>
                    <xdr:colOff>114300</xdr:colOff>
                    <xdr:row>17</xdr:row>
                    <xdr:rowOff>361950</xdr:rowOff>
                  </from>
                  <to>
                    <xdr:col>8</xdr:col>
                    <xdr:colOff>295275</xdr:colOff>
                    <xdr:row>17</xdr:row>
                    <xdr:rowOff>628650</xdr:rowOff>
                  </to>
                </anchor>
              </controlPr>
            </control>
          </mc:Choice>
        </mc:AlternateContent>
        <mc:AlternateContent xmlns:mc="http://schemas.openxmlformats.org/markup-compatibility/2006">
          <mc:Choice Requires="x14">
            <control shapeId="12339" r:id="rId12" name="Check Box 51">
              <controlPr defaultSize="0" autoFill="0" autoLine="0" autoPict="0">
                <anchor moveWithCells="1">
                  <from>
                    <xdr:col>7</xdr:col>
                    <xdr:colOff>123825</xdr:colOff>
                    <xdr:row>20</xdr:row>
                    <xdr:rowOff>66675</xdr:rowOff>
                  </from>
                  <to>
                    <xdr:col>8</xdr:col>
                    <xdr:colOff>295275</xdr:colOff>
                    <xdr:row>20</xdr:row>
                    <xdr:rowOff>333375</xdr:rowOff>
                  </to>
                </anchor>
              </controlPr>
            </control>
          </mc:Choice>
        </mc:AlternateContent>
        <mc:AlternateContent xmlns:mc="http://schemas.openxmlformats.org/markup-compatibility/2006">
          <mc:Choice Requires="x14">
            <control shapeId="12340" r:id="rId13" name="Check Box 52">
              <controlPr defaultSize="0" autoFill="0" autoLine="0" autoPict="0">
                <anchor moveWithCells="1">
                  <from>
                    <xdr:col>7</xdr:col>
                    <xdr:colOff>114300</xdr:colOff>
                    <xdr:row>20</xdr:row>
                    <xdr:rowOff>361950</xdr:rowOff>
                  </from>
                  <to>
                    <xdr:col>8</xdr:col>
                    <xdr:colOff>295275</xdr:colOff>
                    <xdr:row>20</xdr:row>
                    <xdr:rowOff>628650</xdr:rowOff>
                  </to>
                </anchor>
              </controlPr>
            </control>
          </mc:Choice>
        </mc:AlternateContent>
        <mc:AlternateContent xmlns:mc="http://schemas.openxmlformats.org/markup-compatibility/2006">
          <mc:Choice Requires="x14">
            <control shapeId="12341" r:id="rId14" name="Check Box 53">
              <controlPr defaultSize="0" autoFill="0" autoLine="0" autoPict="0">
                <anchor moveWithCells="1">
                  <from>
                    <xdr:col>7</xdr:col>
                    <xdr:colOff>123825</xdr:colOff>
                    <xdr:row>23</xdr:row>
                    <xdr:rowOff>66675</xdr:rowOff>
                  </from>
                  <to>
                    <xdr:col>8</xdr:col>
                    <xdr:colOff>295275</xdr:colOff>
                    <xdr:row>23</xdr:row>
                    <xdr:rowOff>333375</xdr:rowOff>
                  </to>
                </anchor>
              </controlPr>
            </control>
          </mc:Choice>
        </mc:AlternateContent>
        <mc:AlternateContent xmlns:mc="http://schemas.openxmlformats.org/markup-compatibility/2006">
          <mc:Choice Requires="x14">
            <control shapeId="12342" r:id="rId15" name="Check Box 54">
              <controlPr defaultSize="0" autoFill="0" autoLine="0" autoPict="0">
                <anchor moveWithCells="1">
                  <from>
                    <xdr:col>7</xdr:col>
                    <xdr:colOff>114300</xdr:colOff>
                    <xdr:row>23</xdr:row>
                    <xdr:rowOff>361950</xdr:rowOff>
                  </from>
                  <to>
                    <xdr:col>8</xdr:col>
                    <xdr:colOff>295275</xdr:colOff>
                    <xdr:row>23</xdr:row>
                    <xdr:rowOff>628650</xdr:rowOff>
                  </to>
                </anchor>
              </controlPr>
            </control>
          </mc:Choice>
        </mc:AlternateContent>
        <mc:AlternateContent xmlns:mc="http://schemas.openxmlformats.org/markup-compatibility/2006">
          <mc:Choice Requires="x14">
            <control shapeId="12343" r:id="rId16" name="Check Box 55">
              <controlPr defaultSize="0" autoFill="0" autoLine="0" autoPict="0">
                <anchor moveWithCells="1">
                  <from>
                    <xdr:col>7</xdr:col>
                    <xdr:colOff>123825</xdr:colOff>
                    <xdr:row>26</xdr:row>
                    <xdr:rowOff>66675</xdr:rowOff>
                  </from>
                  <to>
                    <xdr:col>8</xdr:col>
                    <xdr:colOff>295275</xdr:colOff>
                    <xdr:row>26</xdr:row>
                    <xdr:rowOff>333375</xdr:rowOff>
                  </to>
                </anchor>
              </controlPr>
            </control>
          </mc:Choice>
        </mc:AlternateContent>
        <mc:AlternateContent xmlns:mc="http://schemas.openxmlformats.org/markup-compatibility/2006">
          <mc:Choice Requires="x14">
            <control shapeId="12344" r:id="rId17" name="Check Box 56">
              <controlPr defaultSize="0" autoFill="0" autoLine="0" autoPict="0">
                <anchor moveWithCells="1">
                  <from>
                    <xdr:col>7</xdr:col>
                    <xdr:colOff>114300</xdr:colOff>
                    <xdr:row>26</xdr:row>
                    <xdr:rowOff>361950</xdr:rowOff>
                  </from>
                  <to>
                    <xdr:col>8</xdr:col>
                    <xdr:colOff>295275</xdr:colOff>
                    <xdr:row>26</xdr:row>
                    <xdr:rowOff>628650</xdr:rowOff>
                  </to>
                </anchor>
              </controlPr>
            </control>
          </mc:Choice>
        </mc:AlternateContent>
        <mc:AlternateContent xmlns:mc="http://schemas.openxmlformats.org/markup-compatibility/2006">
          <mc:Choice Requires="x14">
            <control shapeId="12345" r:id="rId18" name="Check Box 57">
              <controlPr defaultSize="0" autoFill="0" autoLine="0" autoPict="0">
                <anchor moveWithCells="1">
                  <from>
                    <xdr:col>7</xdr:col>
                    <xdr:colOff>123825</xdr:colOff>
                    <xdr:row>29</xdr:row>
                    <xdr:rowOff>66675</xdr:rowOff>
                  </from>
                  <to>
                    <xdr:col>8</xdr:col>
                    <xdr:colOff>295275</xdr:colOff>
                    <xdr:row>29</xdr:row>
                    <xdr:rowOff>333375</xdr:rowOff>
                  </to>
                </anchor>
              </controlPr>
            </control>
          </mc:Choice>
        </mc:AlternateContent>
        <mc:AlternateContent xmlns:mc="http://schemas.openxmlformats.org/markup-compatibility/2006">
          <mc:Choice Requires="x14">
            <control shapeId="12346" r:id="rId19" name="Check Box 58">
              <controlPr defaultSize="0" autoFill="0" autoLine="0" autoPict="0">
                <anchor moveWithCells="1">
                  <from>
                    <xdr:col>7</xdr:col>
                    <xdr:colOff>114300</xdr:colOff>
                    <xdr:row>29</xdr:row>
                    <xdr:rowOff>361950</xdr:rowOff>
                  </from>
                  <to>
                    <xdr:col>8</xdr:col>
                    <xdr:colOff>295275</xdr:colOff>
                    <xdr:row>29</xdr:row>
                    <xdr:rowOff>628650</xdr:rowOff>
                  </to>
                </anchor>
              </controlPr>
            </control>
          </mc:Choice>
        </mc:AlternateContent>
        <mc:AlternateContent xmlns:mc="http://schemas.openxmlformats.org/markup-compatibility/2006">
          <mc:Choice Requires="x14">
            <control shapeId="12347" r:id="rId20" name="Check Box 59">
              <controlPr defaultSize="0" autoFill="0" autoLine="0" autoPict="0">
                <anchor moveWithCells="1">
                  <from>
                    <xdr:col>7</xdr:col>
                    <xdr:colOff>123825</xdr:colOff>
                    <xdr:row>32</xdr:row>
                    <xdr:rowOff>66675</xdr:rowOff>
                  </from>
                  <to>
                    <xdr:col>8</xdr:col>
                    <xdr:colOff>295275</xdr:colOff>
                    <xdr:row>32</xdr:row>
                    <xdr:rowOff>333375</xdr:rowOff>
                  </to>
                </anchor>
              </controlPr>
            </control>
          </mc:Choice>
        </mc:AlternateContent>
        <mc:AlternateContent xmlns:mc="http://schemas.openxmlformats.org/markup-compatibility/2006">
          <mc:Choice Requires="x14">
            <control shapeId="12348" r:id="rId21" name="Check Box 60">
              <controlPr defaultSize="0" autoFill="0" autoLine="0" autoPict="0">
                <anchor moveWithCells="1">
                  <from>
                    <xdr:col>7</xdr:col>
                    <xdr:colOff>114300</xdr:colOff>
                    <xdr:row>32</xdr:row>
                    <xdr:rowOff>361950</xdr:rowOff>
                  </from>
                  <to>
                    <xdr:col>8</xdr:col>
                    <xdr:colOff>295275</xdr:colOff>
                    <xdr:row>32</xdr:row>
                    <xdr:rowOff>628650</xdr:rowOff>
                  </to>
                </anchor>
              </controlPr>
            </control>
          </mc:Choice>
        </mc:AlternateContent>
        <mc:AlternateContent xmlns:mc="http://schemas.openxmlformats.org/markup-compatibility/2006">
          <mc:Choice Requires="x14">
            <control shapeId="12349" r:id="rId22" name="Check Box 61">
              <controlPr defaultSize="0" autoFill="0" autoLine="0" autoPict="0">
                <anchor moveWithCells="1">
                  <from>
                    <xdr:col>7</xdr:col>
                    <xdr:colOff>123825</xdr:colOff>
                    <xdr:row>35</xdr:row>
                    <xdr:rowOff>66675</xdr:rowOff>
                  </from>
                  <to>
                    <xdr:col>8</xdr:col>
                    <xdr:colOff>295275</xdr:colOff>
                    <xdr:row>35</xdr:row>
                    <xdr:rowOff>333375</xdr:rowOff>
                  </to>
                </anchor>
              </controlPr>
            </control>
          </mc:Choice>
        </mc:AlternateContent>
        <mc:AlternateContent xmlns:mc="http://schemas.openxmlformats.org/markup-compatibility/2006">
          <mc:Choice Requires="x14">
            <control shapeId="12350" r:id="rId23" name="Check Box 62">
              <controlPr defaultSize="0" autoFill="0" autoLine="0" autoPict="0">
                <anchor moveWithCells="1">
                  <from>
                    <xdr:col>7</xdr:col>
                    <xdr:colOff>114300</xdr:colOff>
                    <xdr:row>35</xdr:row>
                    <xdr:rowOff>361950</xdr:rowOff>
                  </from>
                  <to>
                    <xdr:col>8</xdr:col>
                    <xdr:colOff>295275</xdr:colOff>
                    <xdr:row>35</xdr:row>
                    <xdr:rowOff>628650</xdr:rowOff>
                  </to>
                </anchor>
              </controlPr>
            </control>
          </mc:Choice>
        </mc:AlternateContent>
        <mc:AlternateContent xmlns:mc="http://schemas.openxmlformats.org/markup-compatibility/2006">
          <mc:Choice Requires="x14">
            <control shapeId="12351" r:id="rId24" name="Check Box 63">
              <controlPr defaultSize="0" autoFill="0" autoLine="0" autoPict="0">
                <anchor moveWithCells="1">
                  <from>
                    <xdr:col>7</xdr:col>
                    <xdr:colOff>123825</xdr:colOff>
                    <xdr:row>38</xdr:row>
                    <xdr:rowOff>66675</xdr:rowOff>
                  </from>
                  <to>
                    <xdr:col>8</xdr:col>
                    <xdr:colOff>295275</xdr:colOff>
                    <xdr:row>38</xdr:row>
                    <xdr:rowOff>333375</xdr:rowOff>
                  </to>
                </anchor>
              </controlPr>
            </control>
          </mc:Choice>
        </mc:AlternateContent>
        <mc:AlternateContent xmlns:mc="http://schemas.openxmlformats.org/markup-compatibility/2006">
          <mc:Choice Requires="x14">
            <control shapeId="12352" r:id="rId25" name="Check Box 64">
              <controlPr defaultSize="0" autoFill="0" autoLine="0" autoPict="0">
                <anchor moveWithCells="1">
                  <from>
                    <xdr:col>7</xdr:col>
                    <xdr:colOff>114300</xdr:colOff>
                    <xdr:row>38</xdr:row>
                    <xdr:rowOff>361950</xdr:rowOff>
                  </from>
                  <to>
                    <xdr:col>8</xdr:col>
                    <xdr:colOff>295275</xdr:colOff>
                    <xdr:row>38</xdr:row>
                    <xdr:rowOff>628650</xdr:rowOff>
                  </to>
                </anchor>
              </controlPr>
            </control>
          </mc:Choice>
        </mc:AlternateContent>
        <mc:AlternateContent xmlns:mc="http://schemas.openxmlformats.org/markup-compatibility/2006">
          <mc:Choice Requires="x14">
            <control shapeId="12353" r:id="rId26" name="Check Box 65">
              <controlPr defaultSize="0" autoFill="0" autoLine="0" autoPict="0">
                <anchor moveWithCells="1">
                  <from>
                    <xdr:col>7</xdr:col>
                    <xdr:colOff>123825</xdr:colOff>
                    <xdr:row>41</xdr:row>
                    <xdr:rowOff>66675</xdr:rowOff>
                  </from>
                  <to>
                    <xdr:col>8</xdr:col>
                    <xdr:colOff>295275</xdr:colOff>
                    <xdr:row>41</xdr:row>
                    <xdr:rowOff>333375</xdr:rowOff>
                  </to>
                </anchor>
              </controlPr>
            </control>
          </mc:Choice>
        </mc:AlternateContent>
        <mc:AlternateContent xmlns:mc="http://schemas.openxmlformats.org/markup-compatibility/2006">
          <mc:Choice Requires="x14">
            <control shapeId="12354" r:id="rId27" name="Check Box 66">
              <controlPr defaultSize="0" autoFill="0" autoLine="0" autoPict="0">
                <anchor moveWithCells="1">
                  <from>
                    <xdr:col>7</xdr:col>
                    <xdr:colOff>114300</xdr:colOff>
                    <xdr:row>41</xdr:row>
                    <xdr:rowOff>361950</xdr:rowOff>
                  </from>
                  <to>
                    <xdr:col>8</xdr:col>
                    <xdr:colOff>295275</xdr:colOff>
                    <xdr:row>41</xdr:row>
                    <xdr:rowOff>628650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K23"/>
  <sheetViews>
    <sheetView workbookViewId="0">
      <selection activeCell="D3" sqref="D3"/>
    </sheetView>
  </sheetViews>
  <sheetFormatPr defaultColWidth="0" defaultRowHeight="15" zeroHeight="1" x14ac:dyDescent="0.25"/>
  <cols>
    <col min="1" max="1" width="2.5703125" style="27" customWidth="1"/>
    <col min="2" max="6" width="9.140625" style="27" customWidth="1"/>
    <col min="7" max="7" width="19.5703125" style="27" customWidth="1"/>
    <col min="8" max="8" width="24.85546875" style="27" customWidth="1"/>
    <col min="9" max="9" width="4.5703125" style="27" customWidth="1"/>
    <col min="10" max="11" width="0" style="27" hidden="1" customWidth="1"/>
    <col min="12" max="16384" width="9.140625" style="27" hidden="1"/>
  </cols>
  <sheetData>
    <row r="1" spans="1:8" ht="15.75" x14ac:dyDescent="0.25">
      <c r="A1" s="26"/>
      <c r="G1" s="28" t="s">
        <v>8</v>
      </c>
      <c r="H1" s="130">
        <f>'Exhibit I Coverpage'!$C$12</f>
        <v>0</v>
      </c>
    </row>
    <row r="2" spans="1:8" ht="15.75" x14ac:dyDescent="0.25">
      <c r="A2" s="26"/>
    </row>
    <row r="3" spans="1:8" ht="15.75" x14ac:dyDescent="0.25">
      <c r="A3" s="26"/>
      <c r="B3" s="26"/>
    </row>
    <row r="4" spans="1:8" x14ac:dyDescent="0.25"/>
    <row r="5" spans="1:8" ht="15.75" x14ac:dyDescent="0.25">
      <c r="B5" s="305" t="s">
        <v>41</v>
      </c>
      <c r="C5" s="306"/>
      <c r="D5" s="306"/>
      <c r="E5" s="306"/>
      <c r="F5" s="306"/>
      <c r="G5" s="306"/>
      <c r="H5" s="306"/>
    </row>
    <row r="6" spans="1:8" x14ac:dyDescent="0.25">
      <c r="B6" s="307" t="s">
        <v>42</v>
      </c>
      <c r="C6" s="308"/>
      <c r="D6" s="308"/>
      <c r="E6" s="308"/>
      <c r="F6" s="308"/>
      <c r="G6" s="308"/>
      <c r="H6" s="308"/>
    </row>
    <row r="7" spans="1:8" x14ac:dyDescent="0.25">
      <c r="B7" s="309"/>
      <c r="C7" s="309"/>
      <c r="D7" s="309"/>
      <c r="E7" s="309"/>
      <c r="F7" s="309"/>
      <c r="G7" s="309"/>
      <c r="H7" s="309"/>
    </row>
    <row r="8" spans="1:8" ht="15.75" x14ac:dyDescent="0.25">
      <c r="B8" s="30" t="s">
        <v>10</v>
      </c>
      <c r="C8" s="310" t="s">
        <v>11</v>
      </c>
      <c r="D8" s="310"/>
      <c r="E8" s="310"/>
      <c r="F8" s="310"/>
      <c r="G8" s="310"/>
      <c r="H8" s="30" t="s">
        <v>12</v>
      </c>
    </row>
    <row r="9" spans="1:8" ht="27.75" customHeight="1" x14ac:dyDescent="0.25">
      <c r="B9" s="359">
        <v>1</v>
      </c>
      <c r="C9" s="319" t="s">
        <v>93</v>
      </c>
      <c r="D9" s="319"/>
      <c r="E9" s="319"/>
      <c r="F9" s="319"/>
      <c r="G9" s="319"/>
      <c r="H9" s="40" t="s">
        <v>39</v>
      </c>
    </row>
    <row r="10" spans="1:8" ht="18" customHeight="1" x14ac:dyDescent="0.25">
      <c r="B10" s="359"/>
      <c r="C10" s="319"/>
      <c r="D10" s="319"/>
      <c r="E10" s="319"/>
      <c r="F10" s="319"/>
      <c r="G10" s="319"/>
      <c r="H10" s="131" t="str">
        <f>IF(H9="Yes","Continue with Section H",IF(H9="No","Skip to Next Section",""))</f>
        <v>Skip to Next Section</v>
      </c>
    </row>
    <row r="11" spans="1:8" ht="64.5" customHeight="1" x14ac:dyDescent="0.25">
      <c r="B11" s="294">
        <v>2</v>
      </c>
      <c r="C11" s="319" t="s">
        <v>170</v>
      </c>
      <c r="D11" s="319"/>
      <c r="E11" s="319"/>
      <c r="F11" s="319"/>
      <c r="G11" s="319"/>
      <c r="H11" s="19"/>
    </row>
    <row r="12" spans="1:8" ht="15.75" x14ac:dyDescent="0.25">
      <c r="B12" s="295"/>
      <c r="C12" s="360" t="s">
        <v>32</v>
      </c>
      <c r="D12" s="360"/>
      <c r="E12" s="360"/>
      <c r="F12" s="360"/>
      <c r="G12" s="360"/>
      <c r="H12" s="360"/>
    </row>
    <row r="13" spans="1:8" ht="78.75" customHeight="1" x14ac:dyDescent="0.25">
      <c r="B13" s="296"/>
      <c r="C13" s="293"/>
      <c r="D13" s="293"/>
      <c r="E13" s="293"/>
      <c r="F13" s="293"/>
      <c r="G13" s="293"/>
      <c r="H13" s="293"/>
    </row>
    <row r="14" spans="1:8" ht="107.25" customHeight="1" x14ac:dyDescent="0.25">
      <c r="B14" s="294">
        <v>3</v>
      </c>
      <c r="C14" s="319" t="s">
        <v>94</v>
      </c>
      <c r="D14" s="319"/>
      <c r="E14" s="319"/>
      <c r="F14" s="319"/>
      <c r="G14" s="319"/>
      <c r="H14" s="19"/>
    </row>
    <row r="15" spans="1:8" ht="15.75" x14ac:dyDescent="0.25">
      <c r="B15" s="295"/>
      <c r="C15" s="360" t="s">
        <v>32</v>
      </c>
      <c r="D15" s="360"/>
      <c r="E15" s="360"/>
      <c r="F15" s="360"/>
      <c r="G15" s="360"/>
      <c r="H15" s="360"/>
    </row>
    <row r="16" spans="1:8" ht="78.75" customHeight="1" x14ac:dyDescent="0.25">
      <c r="B16" s="296"/>
      <c r="C16" s="293"/>
      <c r="D16" s="293"/>
      <c r="E16" s="293"/>
      <c r="F16" s="293"/>
      <c r="G16" s="293"/>
      <c r="H16" s="293"/>
    </row>
    <row r="17" spans="2:8" ht="15.75" x14ac:dyDescent="0.25">
      <c r="B17" s="314" t="s">
        <v>14</v>
      </c>
      <c r="C17" s="315"/>
      <c r="D17" s="315"/>
      <c r="E17" s="315"/>
      <c r="F17" s="315"/>
      <c r="G17" s="315"/>
      <c r="H17" s="316"/>
    </row>
    <row r="18" spans="2:8" s="67" customFormat="1" ht="148.5" customHeight="1" x14ac:dyDescent="0.25">
      <c r="B18" s="351"/>
      <c r="C18" s="352"/>
      <c r="D18" s="352"/>
      <c r="E18" s="352"/>
      <c r="F18" s="352"/>
      <c r="G18" s="352"/>
      <c r="H18" s="353"/>
    </row>
    <row r="19" spans="2:8" s="67" customFormat="1" x14ac:dyDescent="0.25">
      <c r="B19" s="16"/>
      <c r="C19" s="16"/>
      <c r="D19" s="16"/>
      <c r="E19" s="16"/>
      <c r="F19" s="16"/>
      <c r="G19" s="16"/>
      <c r="H19" s="16"/>
    </row>
    <row r="20" spans="2:8" x14ac:dyDescent="0.25"/>
    <row r="21" spans="2:8" hidden="1" x14ac:dyDescent="0.25"/>
    <row r="22" spans="2:8" x14ac:dyDescent="0.25"/>
    <row r="23" spans="2:8" x14ac:dyDescent="0.25"/>
  </sheetData>
  <sheetProtection password="DB6B" sheet="1" objects="1" scenarios="1" selectLockedCells="1"/>
  <protectedRanges>
    <protectedRange sqref="A1 H9 H11 H14 C16 C13 B18" name="Range1"/>
  </protectedRanges>
  <mergeCells count="15">
    <mergeCell ref="B17:H17"/>
    <mergeCell ref="B18:H18"/>
    <mergeCell ref="B5:H5"/>
    <mergeCell ref="B6:H7"/>
    <mergeCell ref="C8:G8"/>
    <mergeCell ref="B9:B10"/>
    <mergeCell ref="C9:G10"/>
    <mergeCell ref="B11:B13"/>
    <mergeCell ref="C11:G11"/>
    <mergeCell ref="C12:H12"/>
    <mergeCell ref="C13:H13"/>
    <mergeCell ref="B14:B16"/>
    <mergeCell ref="C14:G14"/>
    <mergeCell ref="C15:H15"/>
    <mergeCell ref="C16:H16"/>
  </mergeCells>
  <dataValidations count="1">
    <dataValidation type="list" allowBlank="1" showInputMessage="1" showErrorMessage="1" sqref="H9">
      <formula1>yesno</formula1>
    </dataValidation>
  </dataValidations>
  <pageMargins left="0.25" right="0.25" top="0.5" bottom="0.5" header="0.3" footer="0.3"/>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8" r:id="rId4" name="Check Box 12">
              <controlPr defaultSize="0" autoFill="0" autoLine="0" autoPict="0">
                <anchor moveWithCells="1">
                  <from>
                    <xdr:col>7</xdr:col>
                    <xdr:colOff>123825</xdr:colOff>
                    <xdr:row>10</xdr:row>
                    <xdr:rowOff>66675</xdr:rowOff>
                  </from>
                  <to>
                    <xdr:col>7</xdr:col>
                    <xdr:colOff>1323975</xdr:colOff>
                    <xdr:row>10</xdr:row>
                    <xdr:rowOff>333375</xdr:rowOff>
                  </to>
                </anchor>
              </controlPr>
            </control>
          </mc:Choice>
        </mc:AlternateContent>
        <mc:AlternateContent xmlns:mc="http://schemas.openxmlformats.org/markup-compatibility/2006">
          <mc:Choice Requires="x14">
            <control shapeId="14349" r:id="rId5" name="Check Box 13">
              <controlPr defaultSize="0" autoFill="0" autoLine="0" autoPict="0">
                <anchor moveWithCells="1">
                  <from>
                    <xdr:col>7</xdr:col>
                    <xdr:colOff>114300</xdr:colOff>
                    <xdr:row>10</xdr:row>
                    <xdr:rowOff>361950</xdr:rowOff>
                  </from>
                  <to>
                    <xdr:col>7</xdr:col>
                    <xdr:colOff>1323975</xdr:colOff>
                    <xdr:row>10</xdr:row>
                    <xdr:rowOff>628650</xdr:rowOff>
                  </to>
                </anchor>
              </controlPr>
            </control>
          </mc:Choice>
        </mc:AlternateContent>
        <mc:AlternateContent xmlns:mc="http://schemas.openxmlformats.org/markup-compatibility/2006">
          <mc:Choice Requires="x14">
            <control shapeId="14350" r:id="rId6" name="Check Box 14">
              <controlPr defaultSize="0" autoFill="0" autoLine="0" autoPict="0">
                <anchor moveWithCells="1">
                  <from>
                    <xdr:col>7</xdr:col>
                    <xdr:colOff>123825</xdr:colOff>
                    <xdr:row>13</xdr:row>
                    <xdr:rowOff>66675</xdr:rowOff>
                  </from>
                  <to>
                    <xdr:col>7</xdr:col>
                    <xdr:colOff>1323975</xdr:colOff>
                    <xdr:row>13</xdr:row>
                    <xdr:rowOff>333375</xdr:rowOff>
                  </to>
                </anchor>
              </controlPr>
            </control>
          </mc:Choice>
        </mc:AlternateContent>
        <mc:AlternateContent xmlns:mc="http://schemas.openxmlformats.org/markup-compatibility/2006">
          <mc:Choice Requires="x14">
            <control shapeId="14351" r:id="rId7" name="Check Box 15">
              <controlPr defaultSize="0" autoFill="0" autoLine="0" autoPict="0">
                <anchor moveWithCells="1">
                  <from>
                    <xdr:col>7</xdr:col>
                    <xdr:colOff>114300</xdr:colOff>
                    <xdr:row>13</xdr:row>
                    <xdr:rowOff>361950</xdr:rowOff>
                  </from>
                  <to>
                    <xdr:col>7</xdr:col>
                    <xdr:colOff>1323975</xdr:colOff>
                    <xdr:row>13</xdr:row>
                    <xdr:rowOff>628650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37</vt:i4>
      </vt:variant>
    </vt:vector>
  </HeadingPairs>
  <TitlesOfParts>
    <vt:vector size="55" baseType="lpstr">
      <vt:lpstr>Exhibit I Coverpage</vt:lpstr>
      <vt:lpstr>Section A</vt:lpstr>
      <vt:lpstr>Section B</vt:lpstr>
      <vt:lpstr>Section C</vt:lpstr>
      <vt:lpstr>Section D</vt:lpstr>
      <vt:lpstr>Section E</vt:lpstr>
      <vt:lpstr>Section F</vt:lpstr>
      <vt:lpstr>Section G</vt:lpstr>
      <vt:lpstr>Section H</vt:lpstr>
      <vt:lpstr>Section I</vt:lpstr>
      <vt:lpstr>Section G_Supplement</vt:lpstr>
      <vt:lpstr>Exhibit I Scores</vt:lpstr>
      <vt:lpstr>Exhibit I Exit Summary</vt:lpstr>
      <vt:lpstr>DropDown</vt:lpstr>
      <vt:lpstr>Exhibit_II</vt:lpstr>
      <vt:lpstr>CAP_Response_Form</vt:lpstr>
      <vt:lpstr>Checkbox_Scoring</vt:lpstr>
      <vt:lpstr>Data_Export</vt:lpstr>
      <vt:lpstr>agency</vt:lpstr>
      <vt:lpstr>amount</vt:lpstr>
      <vt:lpstr>award</vt:lpstr>
      <vt:lpstr>fy17gname</vt:lpstr>
      <vt:lpstr>fy17gnum</vt:lpstr>
      <vt:lpstr>gamt</vt:lpstr>
      <vt:lpstr>gname</vt:lpstr>
      <vt:lpstr>gnum</vt:lpstr>
      <vt:lpstr>gnumber</vt:lpstr>
      <vt:lpstr>grantname</vt:lpstr>
      <vt:lpstr>grantnum</vt:lpstr>
      <vt:lpstr>ID</vt:lpstr>
      <vt:lpstr>Location</vt:lpstr>
      <vt:lpstr>OrgName</vt:lpstr>
      <vt:lpstr>'Exhibit I Coverpage'!Print_Area</vt:lpstr>
      <vt:lpstr>'Exhibit I Exit Summary'!Print_Area</vt:lpstr>
      <vt:lpstr>'Exhibit I Scores'!Print_Area</vt:lpstr>
      <vt:lpstr>Exhibit_II!Print_Area</vt:lpstr>
      <vt:lpstr>'Section B'!Print_Area</vt:lpstr>
      <vt:lpstr>'Section C'!Print_Area</vt:lpstr>
      <vt:lpstr>'Section D'!Print_Area</vt:lpstr>
      <vt:lpstr>'Section E'!Print_Area</vt:lpstr>
      <vt:lpstr>'Section F'!Print_Area</vt:lpstr>
      <vt:lpstr>'Section G'!Print_Area</vt:lpstr>
      <vt:lpstr>'Section G_Supplement'!Print_Area</vt:lpstr>
      <vt:lpstr>'Section H'!Print_Area</vt:lpstr>
      <vt:lpstr>'Exhibit I Scores'!Print_Titles</vt:lpstr>
      <vt:lpstr>'Section A'!Print_Titles</vt:lpstr>
      <vt:lpstr>'Section B'!Print_Titles</vt:lpstr>
      <vt:lpstr>'Section C'!Print_Titles</vt:lpstr>
      <vt:lpstr>'Section D'!Print_Titles</vt:lpstr>
      <vt:lpstr>'Section E'!Print_Titles</vt:lpstr>
      <vt:lpstr>'Section F'!Print_Titles</vt:lpstr>
      <vt:lpstr>'Section G'!Print_Titles</vt:lpstr>
      <vt:lpstr>'Section H'!Print_Titles</vt:lpstr>
      <vt:lpstr>yesno</vt:lpstr>
      <vt:lpstr>yesnona</vt:lpstr>
    </vt:vector>
  </TitlesOfParts>
  <Company>Veteran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Department of Veterans Affairs</cp:lastModifiedBy>
  <cp:lastPrinted>2015-01-14T13:32:27Z</cp:lastPrinted>
  <dcterms:created xsi:type="dcterms:W3CDTF">2013-12-03T16:20:53Z</dcterms:created>
  <dcterms:modified xsi:type="dcterms:W3CDTF">2016-10-26T14:57:34Z</dcterms:modified>
</cp:coreProperties>
</file>